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15" activeTab="0"/>
  </bookViews>
  <sheets>
    <sheet name="Summary " sheetId="1" r:id="rId1"/>
    <sheet name="SPC Chart" sheetId="2" state="hidden" r:id="rId2"/>
    <sheet name="SPC Chart Data" sheetId="3" state="hidden" r:id="rId3"/>
  </sheets>
  <definedNames>
    <definedName name="_xlfn.IFERROR" hidden="1">#NAME?</definedName>
    <definedName name="_xlnm.Print_Area" localSheetId="1">'SPC Chart'!$A$1:$W$85</definedName>
  </definedNames>
  <calcPr fullCalcOnLoad="1"/>
</workbook>
</file>

<file path=xl/sharedStrings.xml><?xml version="1.0" encoding="utf-8"?>
<sst xmlns="http://schemas.openxmlformats.org/spreadsheetml/2006/main" count="174" uniqueCount="65">
  <si>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</si>
  <si>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</si>
  <si>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</si>
  <si>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</si>
  <si>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</si>
  <si>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</si>
  <si>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</si>
  <si>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</si>
  <si>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</si>
  <si>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</si>
  <si>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</si>
  <si>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</si>
  <si>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</si>
  <si>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</si>
  <si>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</si>
  <si>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</si>
  <si>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</si>
  <si>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</si>
  <si>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</si>
  <si>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</si>
  <si>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</si>
  <si>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</si>
  <si>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</si>
  <si>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</si>
  <si>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</si>
  <si>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</si>
  <si>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</si>
  <si>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</si>
  <si>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</si>
  <si>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</si>
  <si>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</si>
  <si>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</si>
  <si>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</si>
  <si>
    <t>Staffing Fill Rates</t>
  </si>
  <si>
    <t>ALL</t>
  </si>
  <si>
    <t>Registered Nurses / Midwives</t>
  </si>
  <si>
    <t>DAY</t>
  </si>
  <si>
    <t>NIGHT</t>
  </si>
  <si>
    <t>*</t>
  </si>
  <si>
    <t>* Bishops Castle Hospital temporarily closed due to essential Estates work</t>
  </si>
  <si>
    <t>Mean</t>
  </si>
  <si>
    <t>UCL</t>
  </si>
  <si>
    <t>LCL</t>
  </si>
  <si>
    <t>Total</t>
  </si>
  <si>
    <t>Sigma (3)</t>
  </si>
  <si>
    <t>Registered Nurses</t>
  </si>
  <si>
    <t>Changed as 7 below - using the 7 points as average</t>
  </si>
  <si>
    <t>Changed as 7 above - using the 7 points as average</t>
  </si>
  <si>
    <t>Changed as 7 above - using the 7 points as average (no change as this is all the data)</t>
  </si>
  <si>
    <t>Allied Health Professionals</t>
  </si>
  <si>
    <t>Allied Health Professionals added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</si>
  <si>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</si>
  <si>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</si>
  <si>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</si>
  <si>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</si>
  <si>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</si>
  <si>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Non-registered Allied Health Professionals</t>
  </si>
  <si>
    <t>Average fill rate - Registered (%)</t>
  </si>
  <si>
    <t>Average fill rate - Non-registered (%)</t>
  </si>
  <si>
    <t>Overall day/night/registered/care/AHP</t>
  </si>
  <si>
    <t>Registered Allied Health Professionals</t>
  </si>
  <si>
    <t>NON-REGISTERED</t>
  </si>
  <si>
    <t>REGISTERED</t>
  </si>
  <si>
    <t>*Allied Health Professionals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</si>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</sst>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9" fillId="0" borderId="13" xfId="0" applyFont="1" applyFill="1" applyBorder="1" applyAlignment="1" applyProtection="1">
      <alignment horizontal="left" vertical="center" wrapText="1"/>
      <protection locked="0"/>
    </xf>
    <xf numFmtId="164" fontId="6" fillId="0" borderId="10" xfId="78" applyNumberFormat="1" applyFont="1" applyFill="1" applyBorder="1" applyAlignment="1" applyProtection="1">
      <alignment horizontal="center" vertical="center"/>
      <protection hidden="1"/>
    </xf>
    <xf numFmtId="16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vertical="center"/>
      <protection/>
    </xf>
    <xf numFmtId="0" fontId="60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61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2" fillId="0" borderId="0" xfId="0" applyFont="1" applyAlignment="1">
      <alignment vertical="center"/>
    </xf>
    <xf numFmtId="165" fontId="60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Alignment="1" applyProtection="1">
      <alignment vertical="center"/>
      <protection hidden="1"/>
    </xf>
    <xf numFmtId="0" fontId="64" fillId="0" borderId="10" xfId="0" applyFont="1" applyFill="1" applyBorder="1" applyAlignment="1" applyProtection="1">
      <alignment horizontal="center" vertical="center"/>
      <protection locked="0"/>
    </xf>
    <xf numFmtId="164" fontId="5" fillId="0" borderId="10" xfId="78" applyNumberFormat="1" applyFont="1" applyFill="1" applyBorder="1" applyAlignment="1" applyProtection="1">
      <alignment horizontal="center" vertical="center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165" fontId="65" fillId="0" borderId="10" xfId="0" applyNumberFormat="1" applyFont="1" applyFill="1" applyBorder="1" applyAlignment="1">
      <alignment horizontal="center" vertical="center"/>
    </xf>
    <xf numFmtId="165" fontId="60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6" fillId="34" borderId="10" xfId="0" applyNumberFormat="1" applyFont="1" applyFill="1" applyBorder="1" applyAlignment="1" applyProtection="1">
      <alignment horizontal="center" vertical="center" wrapText="1"/>
      <protection/>
    </xf>
    <xf numFmtId="1" fontId="66" fillId="35" borderId="10" xfId="0" applyNumberFormat="1" applyFont="1" applyFill="1" applyBorder="1" applyAlignment="1" applyProtection="1">
      <alignment horizontal="center" vertical="center" wrapText="1"/>
      <protection/>
    </xf>
    <xf numFmtId="165" fontId="60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/>
    </xf>
    <xf numFmtId="0" fontId="67" fillId="0" borderId="10" xfId="0" applyFont="1" applyBorder="1" applyAlignment="1">
      <alignment/>
    </xf>
    <xf numFmtId="0" fontId="7" fillId="0" borderId="11" xfId="74" applyNumberFormat="1" applyFont="1" applyFill="1" applyBorder="1" applyAlignment="1" applyProtection="1" quotePrefix="1">
      <alignment horizontal="left" vertical="center" wrapText="1"/>
      <protection locked="0"/>
    </xf>
    <xf numFmtId="0" fontId="67" fillId="0" borderId="11" xfId="0" applyFont="1" applyBorder="1" applyAlignment="1">
      <alignment/>
    </xf>
    <xf numFmtId="17" fontId="67" fillId="0" borderId="10" xfId="0" applyNumberFormat="1" applyFont="1" applyBorder="1" applyAlignment="1">
      <alignment/>
    </xf>
    <xf numFmtId="0" fontId="68" fillId="0" borderId="0" xfId="0" applyFont="1" applyAlignment="1">
      <alignment/>
    </xf>
    <xf numFmtId="17" fontId="67" fillId="0" borderId="0" xfId="0" applyNumberFormat="1" applyFont="1" applyBorder="1" applyAlignment="1">
      <alignment/>
    </xf>
    <xf numFmtId="164" fontId="67" fillId="0" borderId="10" xfId="78" applyNumberFormat="1" applyFont="1" applyBorder="1" applyAlignment="1">
      <alignment horizontal="center"/>
    </xf>
    <xf numFmtId="0" fontId="65" fillId="0" borderId="0" xfId="0" applyFont="1" applyBorder="1" applyAlignment="1">
      <alignment vertical="center" wrapText="1"/>
    </xf>
    <xf numFmtId="164" fontId="0" fillId="0" borderId="0" xfId="78" applyNumberFormat="1" applyFont="1" applyAlignment="1">
      <alignment/>
    </xf>
    <xf numFmtId="164" fontId="67" fillId="0" borderId="0" xfId="0" applyNumberFormat="1" applyFont="1" applyBorder="1" applyAlignment="1">
      <alignment/>
    </xf>
    <xf numFmtId="164" fontId="67" fillId="0" borderId="0" xfId="0" applyNumberFormat="1" applyFont="1" applyAlignment="1">
      <alignment/>
    </xf>
    <xf numFmtId="0" fontId="0" fillId="0" borderId="0" xfId="0" applyAlignment="1">
      <alignment/>
    </xf>
    <xf numFmtId="164" fontId="4" fillId="0" borderId="12" xfId="0" applyNumberFormat="1" applyFont="1" applyFill="1" applyBorder="1" applyAlignment="1" applyProtection="1">
      <alignment horizontal="center" vertical="center"/>
      <protection hidden="1"/>
    </xf>
    <xf numFmtId="164" fontId="67" fillId="36" borderId="10" xfId="78" applyNumberFormat="1" applyFont="1" applyFill="1" applyBorder="1" applyAlignment="1">
      <alignment horizontal="center"/>
    </xf>
    <xf numFmtId="164" fontId="6" fillId="37" borderId="10" xfId="78" applyNumberFormat="1" applyFont="1" applyFill="1" applyBorder="1" applyAlignment="1" applyProtection="1">
      <alignment horizontal="center" vertical="center"/>
      <protection hidden="1"/>
    </xf>
    <xf numFmtId="164" fontId="5" fillId="37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6" fillId="3" borderId="10" xfId="78" applyNumberFormat="1" applyFont="1" applyFill="1" applyBorder="1" applyAlignment="1" applyProtection="1">
      <alignment horizontal="center" vertical="center"/>
      <protection hidden="1"/>
    </xf>
    <xf numFmtId="164" fontId="5" fillId="3" borderId="10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5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6" fillId="2" borderId="10" xfId="78" applyNumberFormat="1" applyFont="1" applyFill="1" applyBorder="1" applyAlignment="1" applyProtection="1">
      <alignment horizontal="center" vertical="center"/>
      <protection hidden="1"/>
    </xf>
    <xf numFmtId="164" fontId="5" fillId="2" borderId="10" xfId="78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6" fillId="38" borderId="10" xfId="78" applyNumberFormat="1" applyFont="1" applyFill="1" applyBorder="1" applyAlignment="1" applyProtection="1">
      <alignment horizontal="center" vertical="center"/>
      <protection hidden="1"/>
    </xf>
    <xf numFmtId="164" fontId="5" fillId="38" borderId="10" xfId="78" applyNumberFormat="1" applyFont="1" applyFill="1" applyBorder="1" applyAlignment="1" applyProtection="1">
      <alignment horizontal="center" vertical="center"/>
      <protection hidden="1"/>
    </xf>
    <xf numFmtId="164" fontId="7" fillId="38" borderId="10" xfId="0" applyNumberFormat="1" applyFont="1" applyFill="1" applyBorder="1" applyAlignment="1" applyProtection="1">
      <alignment horizontal="center" vertical="center"/>
      <protection hidden="1"/>
    </xf>
    <xf numFmtId="164" fontId="4" fillId="38" borderId="12" xfId="0" applyNumberFormat="1" applyFont="1" applyFill="1" applyBorder="1" applyAlignment="1" applyProtection="1">
      <alignment horizontal="center" vertical="center"/>
      <protection hidden="1"/>
    </xf>
    <xf numFmtId="164" fontId="5" fillId="39" borderId="10" xfId="78" applyNumberFormat="1" applyFont="1" applyFill="1" applyBorder="1" applyAlignment="1" applyProtection="1">
      <alignment horizontal="center" vertical="center"/>
      <protection hidden="1"/>
    </xf>
    <xf numFmtId="164" fontId="7" fillId="39" borderId="13" xfId="0" applyNumberFormat="1" applyFont="1" applyFill="1" applyBorder="1" applyAlignment="1" applyProtection="1">
      <alignment vertical="center"/>
      <protection hidden="1"/>
    </xf>
    <xf numFmtId="164" fontId="4" fillId="38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0" xfId="0" applyNumberFormat="1" applyFont="1" applyFill="1" applyBorder="1" applyAlignment="1" applyProtection="1">
      <alignment horizontal="center" vertical="center"/>
      <protection hidden="1"/>
    </xf>
    <xf numFmtId="164" fontId="5" fillId="37" borderId="10" xfId="78" applyNumberFormat="1" applyFont="1" applyFill="1" applyBorder="1" applyAlignment="1" applyProtection="1">
      <alignment horizontal="center" vertical="center"/>
      <protection hidden="1"/>
    </xf>
    <xf numFmtId="164" fontId="4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7" borderId="10" xfId="0" applyNumberFormat="1" applyFont="1" applyFill="1" applyBorder="1" applyAlignment="1" applyProtection="1">
      <alignment horizontal="center" vertical="center"/>
      <protection hidden="1"/>
    </xf>
    <xf numFmtId="186" fontId="68" fillId="2" borderId="10" xfId="0" applyNumberFormat="1" applyFont="1" applyFill="1" applyBorder="1" applyAlignment="1">
      <alignment horizontal="center"/>
    </xf>
    <xf numFmtId="164" fontId="4" fillId="39" borderId="11" xfId="0" applyNumberFormat="1" applyFont="1" applyFill="1" applyBorder="1" applyAlignment="1" applyProtection="1">
      <alignment vertical="center"/>
      <protection hidden="1"/>
    </xf>
    <xf numFmtId="164" fontId="4" fillId="39" borderId="0" xfId="0" applyNumberFormat="1" applyFont="1" applyFill="1" applyBorder="1" applyAlignment="1" applyProtection="1">
      <alignment vertical="center"/>
      <protection hidden="1"/>
    </xf>
    <xf numFmtId="164" fontId="4" fillId="39" borderId="10" xfId="0" applyNumberFormat="1" applyFont="1" applyFill="1" applyBorder="1" applyAlignment="1" applyProtection="1">
      <alignment vertical="center"/>
      <protection hidden="1"/>
    </xf>
    <xf numFmtId="164" fontId="47" fillId="29" borderId="10" xfId="48" applyNumberFormat="1" applyBorder="1" applyAlignment="1" applyProtection="1">
      <alignment horizontal="center" vertical="center"/>
      <protection hidden="1"/>
    </xf>
    <xf numFmtId="164" fontId="47" fillId="29" borderId="12" xfId="48" applyNumberFormat="1" applyBorder="1" applyAlignment="1" applyProtection="1">
      <alignment horizontal="center" vertical="center"/>
      <protection hidden="1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4" fillId="40" borderId="11" xfId="0" applyNumberFormat="1" applyFont="1" applyFill="1" applyBorder="1" applyAlignment="1" applyProtection="1">
      <alignment horizontal="center" vertical="center"/>
      <protection hidden="1"/>
    </xf>
    <xf numFmtId="164" fontId="4" fillId="40" borderId="13" xfId="0" applyNumberFormat="1" applyFont="1" applyFill="1" applyBorder="1" applyAlignment="1" applyProtection="1">
      <alignment horizontal="center" vertical="center"/>
      <protection hidden="1"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9" fillId="0" borderId="11" xfId="0" applyFont="1" applyFill="1" applyBorder="1" applyAlignment="1" applyProtection="1">
      <alignment horizontal="center" vertical="center" wrapText="1"/>
      <protection hidden="1"/>
    </xf>
    <xf numFmtId="0" fontId="69" fillId="0" borderId="15" xfId="0" applyFont="1" applyFill="1" applyBorder="1" applyAlignment="1" applyProtection="1">
      <alignment horizontal="center" vertical="center" wrapText="1"/>
      <protection hidden="1"/>
    </xf>
    <xf numFmtId="0" fontId="69" fillId="0" borderId="13" xfId="0" applyFont="1" applyFill="1" applyBorder="1" applyAlignment="1" applyProtection="1">
      <alignment horizontal="center" vertical="center" wrapText="1"/>
      <protection hidden="1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1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65" fillId="0" borderId="10" xfId="0" applyFont="1" applyBorder="1" applyAlignment="1">
      <alignment horizontal="left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Staffing Fill Rate - all staff/night and day</a:t>
            </a:r>
          </a:p>
        </c:rich>
      </c:tx>
      <c:layout>
        <c:manualLayout>
          <c:xMode val="factor"/>
          <c:yMode val="factor"/>
          <c:x val="-0.000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1075"/>
          <c:w val="0.97075"/>
          <c:h val="0.8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'SPC Chart Data'!$B$2:$AS$2</c:f>
              <c:strCache>
                <c:ptCount val="4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  <c:pt idx="38">
                  <c:v>43617</c:v>
                </c:pt>
                <c:pt idx="39">
                  <c:v>43647</c:v>
                </c:pt>
                <c:pt idx="40">
                  <c:v>43678</c:v>
                </c:pt>
                <c:pt idx="41">
                  <c:v>43709</c:v>
                </c:pt>
                <c:pt idx="42">
                  <c:v>43739</c:v>
                </c:pt>
                <c:pt idx="43">
                  <c:v>43770</c:v>
                </c:pt>
              </c:strCache>
            </c:strRef>
          </c:cat>
          <c:val>
            <c:numRef>
              <c:f>'SPC Chart Data'!$B$3:$AS$3</c:f>
              <c:numCache>
                <c:ptCount val="44"/>
                <c:pt idx="0">
                  <c:v>1.059</c:v>
                </c:pt>
                <c:pt idx="1">
                  <c:v>1.036</c:v>
                </c:pt>
                <c:pt idx="2">
                  <c:v>1.046</c:v>
                </c:pt>
                <c:pt idx="3">
                  <c:v>1.069</c:v>
                </c:pt>
                <c:pt idx="4">
                  <c:v>1.038</c:v>
                </c:pt>
                <c:pt idx="5">
                  <c:v>1.041</c:v>
                </c:pt>
                <c:pt idx="6">
                  <c:v>1.035</c:v>
                </c:pt>
                <c:pt idx="7">
                  <c:v>1.044</c:v>
                </c:pt>
                <c:pt idx="8">
                  <c:v>1.048</c:v>
                </c:pt>
                <c:pt idx="9">
                  <c:v>1.039</c:v>
                </c:pt>
                <c:pt idx="10">
                  <c:v>1.043</c:v>
                </c:pt>
                <c:pt idx="11">
                  <c:v>1.059</c:v>
                </c:pt>
                <c:pt idx="12">
                  <c:v>1.051</c:v>
                </c:pt>
                <c:pt idx="13">
                  <c:v>1.085</c:v>
                </c:pt>
                <c:pt idx="14">
                  <c:v>1.063</c:v>
                </c:pt>
                <c:pt idx="15">
                  <c:v>1.029</c:v>
                </c:pt>
                <c:pt idx="16">
                  <c:v>1.099</c:v>
                </c:pt>
                <c:pt idx="17">
                  <c:v>1.069</c:v>
                </c:pt>
                <c:pt idx="18">
                  <c:v>1.027</c:v>
                </c:pt>
                <c:pt idx="19">
                  <c:v>1.028</c:v>
                </c:pt>
                <c:pt idx="20">
                  <c:v>0.994</c:v>
                </c:pt>
                <c:pt idx="21">
                  <c:v>1.026</c:v>
                </c:pt>
                <c:pt idx="22">
                  <c:v>1.022</c:v>
                </c:pt>
                <c:pt idx="23">
                  <c:v>1.023</c:v>
                </c:pt>
                <c:pt idx="24">
                  <c:v>1.021</c:v>
                </c:pt>
                <c:pt idx="25">
                  <c:v>1.085</c:v>
                </c:pt>
                <c:pt idx="26">
                  <c:v>1.063</c:v>
                </c:pt>
                <c:pt idx="27">
                  <c:v>1.034</c:v>
                </c:pt>
                <c:pt idx="28">
                  <c:v>0.994</c:v>
                </c:pt>
                <c:pt idx="29">
                  <c:v>0.997</c:v>
                </c:pt>
                <c:pt idx="30">
                  <c:v>1.012</c:v>
                </c:pt>
                <c:pt idx="31">
                  <c:v>0.998</c:v>
                </c:pt>
                <c:pt idx="32">
                  <c:v>0.989</c:v>
                </c:pt>
                <c:pt idx="33">
                  <c:v>1.000699917247353</c:v>
                </c:pt>
                <c:pt idx="34">
                  <c:v>0.9982861790507175</c:v>
                </c:pt>
                <c:pt idx="35">
                  <c:v>1.0220479569692047</c:v>
                </c:pt>
                <c:pt idx="36">
                  <c:v>0.9948030449000638</c:v>
                </c:pt>
                <c:pt idx="37">
                  <c:v>0.9975873005936545</c:v>
                </c:pt>
                <c:pt idx="38">
                  <c:v>0.9903229391767102</c:v>
                </c:pt>
                <c:pt idx="39">
                  <c:v>0.9956291816089493</c:v>
                </c:pt>
                <c:pt idx="40">
                  <c:v>1.019189222223731</c:v>
                </c:pt>
                <c:pt idx="41">
                  <c:v>1.010487533380491</c:v>
                </c:pt>
                <c:pt idx="42">
                  <c:v>0.9960579207226057</c:v>
                </c:pt>
                <c:pt idx="43">
                  <c:v>0.9825080420474581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Data'!$B$2:$AS$2</c:f>
              <c:strCache>
                <c:ptCount val="4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  <c:pt idx="38">
                  <c:v>43617</c:v>
                </c:pt>
                <c:pt idx="39">
                  <c:v>43647</c:v>
                </c:pt>
                <c:pt idx="40">
                  <c:v>43678</c:v>
                </c:pt>
                <c:pt idx="41">
                  <c:v>43709</c:v>
                </c:pt>
                <c:pt idx="42">
                  <c:v>43739</c:v>
                </c:pt>
                <c:pt idx="43">
                  <c:v>43770</c:v>
                </c:pt>
              </c:strCache>
            </c:strRef>
          </c:cat>
          <c:val>
            <c:numRef>
              <c:f>'SPC Chart Data'!$B$4:$AS$4</c:f>
              <c:numCache>
                <c:ptCount val="44"/>
                <c:pt idx="0">
                  <c:v>1.0422333333333331</c:v>
                </c:pt>
                <c:pt idx="1">
                  <c:v>1.0422333333333331</c:v>
                </c:pt>
                <c:pt idx="2">
                  <c:v>1.0422333333333331</c:v>
                </c:pt>
                <c:pt idx="3">
                  <c:v>1.0422333333333331</c:v>
                </c:pt>
                <c:pt idx="4">
                  <c:v>1.0422333333333331</c:v>
                </c:pt>
                <c:pt idx="5">
                  <c:v>1.0422333333333331</c:v>
                </c:pt>
                <c:pt idx="6">
                  <c:v>1.0422333333333331</c:v>
                </c:pt>
                <c:pt idx="7">
                  <c:v>1.0422333333333331</c:v>
                </c:pt>
                <c:pt idx="8">
                  <c:v>1.0422333333333331</c:v>
                </c:pt>
                <c:pt idx="9">
                  <c:v>1.0422333333333331</c:v>
                </c:pt>
                <c:pt idx="10">
                  <c:v>1.0422333333333331</c:v>
                </c:pt>
                <c:pt idx="11">
                  <c:v>1.0422333333333331</c:v>
                </c:pt>
                <c:pt idx="12">
                  <c:v>1.0422333333333331</c:v>
                </c:pt>
                <c:pt idx="13">
                  <c:v>1.0422333333333331</c:v>
                </c:pt>
                <c:pt idx="14">
                  <c:v>1.0422333333333331</c:v>
                </c:pt>
                <c:pt idx="15">
                  <c:v>1.0422333333333331</c:v>
                </c:pt>
                <c:pt idx="16">
                  <c:v>1.0422333333333331</c:v>
                </c:pt>
                <c:pt idx="17">
                  <c:v>1.0422333333333331</c:v>
                </c:pt>
                <c:pt idx="18">
                  <c:v>1.0422333333333331</c:v>
                </c:pt>
                <c:pt idx="19">
                  <c:v>1.0422333333333331</c:v>
                </c:pt>
                <c:pt idx="20">
                  <c:v>1.0422333333333331</c:v>
                </c:pt>
                <c:pt idx="21">
                  <c:v>1.0422333333333331</c:v>
                </c:pt>
                <c:pt idx="22">
                  <c:v>1.0422333333333331</c:v>
                </c:pt>
                <c:pt idx="23">
                  <c:v>1.0422333333333331</c:v>
                </c:pt>
                <c:pt idx="24">
                  <c:v>1.0261666666666667</c:v>
                </c:pt>
                <c:pt idx="25">
                  <c:v>1.0261666666666667</c:v>
                </c:pt>
                <c:pt idx="26">
                  <c:v>1.0261666666666667</c:v>
                </c:pt>
                <c:pt idx="27">
                  <c:v>1.0261666666666667</c:v>
                </c:pt>
                <c:pt idx="28">
                  <c:v>1.0261666666666667</c:v>
                </c:pt>
                <c:pt idx="29">
                  <c:v>1.0261666666666667</c:v>
                </c:pt>
                <c:pt idx="30">
                  <c:v>1.0261666666666667</c:v>
                </c:pt>
                <c:pt idx="31">
                  <c:v>1.0261666666666667</c:v>
                </c:pt>
                <c:pt idx="32">
                  <c:v>1.0261666666666667</c:v>
                </c:pt>
                <c:pt idx="33">
                  <c:v>1.0261666666666667</c:v>
                </c:pt>
                <c:pt idx="34">
                  <c:v>1.0083333333333333</c:v>
                </c:pt>
                <c:pt idx="35">
                  <c:v>1.0083333333333333</c:v>
                </c:pt>
                <c:pt idx="36">
                  <c:v>1.0083333333333333</c:v>
                </c:pt>
                <c:pt idx="37">
                  <c:v>1.0083333333333333</c:v>
                </c:pt>
                <c:pt idx="38">
                  <c:v>1.0083333333333333</c:v>
                </c:pt>
                <c:pt idx="39">
                  <c:v>1.0083333333333333</c:v>
                </c:pt>
                <c:pt idx="40">
                  <c:v>1.0083333333333333</c:v>
                </c:pt>
                <c:pt idx="41">
                  <c:v>1.0083333333333333</c:v>
                </c:pt>
                <c:pt idx="42">
                  <c:v>1.0083333333333333</c:v>
                </c:pt>
                <c:pt idx="43">
                  <c:v>1.0083333333333333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Data'!$B$2:$AS$2</c:f>
              <c:strCache>
                <c:ptCount val="4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  <c:pt idx="38">
                  <c:v>43617</c:v>
                </c:pt>
                <c:pt idx="39">
                  <c:v>43647</c:v>
                </c:pt>
                <c:pt idx="40">
                  <c:v>43678</c:v>
                </c:pt>
                <c:pt idx="41">
                  <c:v>43709</c:v>
                </c:pt>
                <c:pt idx="42">
                  <c:v>43739</c:v>
                </c:pt>
                <c:pt idx="43">
                  <c:v>43770</c:v>
                </c:pt>
              </c:strCache>
            </c:strRef>
          </c:cat>
          <c:val>
            <c:numRef>
              <c:f>'SPC Chart Data'!$B$5:$AS$5</c:f>
              <c:numCache>
                <c:ptCount val="44"/>
                <c:pt idx="0">
                  <c:v>1.1187335699793497</c:v>
                </c:pt>
                <c:pt idx="1">
                  <c:v>1.1187335699793497</c:v>
                </c:pt>
                <c:pt idx="2">
                  <c:v>1.1187335699793497</c:v>
                </c:pt>
                <c:pt idx="3">
                  <c:v>1.1187335699793497</c:v>
                </c:pt>
                <c:pt idx="4">
                  <c:v>1.1187335699793497</c:v>
                </c:pt>
                <c:pt idx="5">
                  <c:v>1.1187335699793497</c:v>
                </c:pt>
                <c:pt idx="6">
                  <c:v>1.1187335699793497</c:v>
                </c:pt>
                <c:pt idx="7">
                  <c:v>1.1187335699793497</c:v>
                </c:pt>
                <c:pt idx="8">
                  <c:v>1.1187335699793497</c:v>
                </c:pt>
                <c:pt idx="9">
                  <c:v>1.1187335699793497</c:v>
                </c:pt>
                <c:pt idx="10">
                  <c:v>1.1187335699793497</c:v>
                </c:pt>
                <c:pt idx="11">
                  <c:v>1.1187335699793497</c:v>
                </c:pt>
                <c:pt idx="12">
                  <c:v>1.1187335699793497</c:v>
                </c:pt>
                <c:pt idx="13">
                  <c:v>1.1187335699793497</c:v>
                </c:pt>
                <c:pt idx="14">
                  <c:v>1.1187335699793497</c:v>
                </c:pt>
                <c:pt idx="15">
                  <c:v>1.1187335699793497</c:v>
                </c:pt>
                <c:pt idx="16">
                  <c:v>1.1187335699793497</c:v>
                </c:pt>
                <c:pt idx="17">
                  <c:v>1.1187335699793497</c:v>
                </c:pt>
                <c:pt idx="18">
                  <c:v>1.1187335699793497</c:v>
                </c:pt>
                <c:pt idx="19">
                  <c:v>1.1187335699793497</c:v>
                </c:pt>
                <c:pt idx="20">
                  <c:v>1.1187335699793497</c:v>
                </c:pt>
                <c:pt idx="21">
                  <c:v>1.1187335699793497</c:v>
                </c:pt>
                <c:pt idx="22">
                  <c:v>1.1187335699793497</c:v>
                </c:pt>
                <c:pt idx="23">
                  <c:v>1.1187335699793497</c:v>
                </c:pt>
                <c:pt idx="24">
                  <c:v>1.106347711808271</c:v>
                </c:pt>
                <c:pt idx="25">
                  <c:v>1.106347711808271</c:v>
                </c:pt>
                <c:pt idx="26">
                  <c:v>1.106347711808271</c:v>
                </c:pt>
                <c:pt idx="27">
                  <c:v>1.106347711808271</c:v>
                </c:pt>
                <c:pt idx="28">
                  <c:v>1.106347711808271</c:v>
                </c:pt>
                <c:pt idx="29">
                  <c:v>1.106347711808271</c:v>
                </c:pt>
                <c:pt idx="30">
                  <c:v>1.106347711808271</c:v>
                </c:pt>
                <c:pt idx="31">
                  <c:v>1.106347711808271</c:v>
                </c:pt>
                <c:pt idx="32">
                  <c:v>1.106347711808271</c:v>
                </c:pt>
                <c:pt idx="33">
                  <c:v>1.106347711808271</c:v>
                </c:pt>
                <c:pt idx="34">
                  <c:v>1.0885143784749376</c:v>
                </c:pt>
                <c:pt idx="35">
                  <c:v>1.0885143784749376</c:v>
                </c:pt>
                <c:pt idx="36">
                  <c:v>1.0885143784749376</c:v>
                </c:pt>
                <c:pt idx="37">
                  <c:v>1.0885143784749376</c:v>
                </c:pt>
                <c:pt idx="38">
                  <c:v>1.0885143784749376</c:v>
                </c:pt>
                <c:pt idx="39">
                  <c:v>1.0885143784749376</c:v>
                </c:pt>
                <c:pt idx="40">
                  <c:v>1.0885143784749376</c:v>
                </c:pt>
                <c:pt idx="41">
                  <c:v>1.0885143784749376</c:v>
                </c:pt>
                <c:pt idx="42">
                  <c:v>1.0885143784749376</c:v>
                </c:pt>
                <c:pt idx="43">
                  <c:v>1.0885143784749376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Data'!$B$2:$AS$2</c:f>
              <c:strCache>
                <c:ptCount val="4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  <c:pt idx="38">
                  <c:v>43617</c:v>
                </c:pt>
                <c:pt idx="39">
                  <c:v>43647</c:v>
                </c:pt>
                <c:pt idx="40">
                  <c:v>43678</c:v>
                </c:pt>
                <c:pt idx="41">
                  <c:v>43709</c:v>
                </c:pt>
                <c:pt idx="42">
                  <c:v>43739</c:v>
                </c:pt>
                <c:pt idx="43">
                  <c:v>43770</c:v>
                </c:pt>
              </c:strCache>
            </c:strRef>
          </c:cat>
          <c:val>
            <c:numRef>
              <c:f>'SPC Chart Data'!$B$6:$AS$6</c:f>
              <c:numCache>
                <c:ptCount val="44"/>
                <c:pt idx="0">
                  <c:v>0.9657330966873164</c:v>
                </c:pt>
                <c:pt idx="1">
                  <c:v>0.9657330966873164</c:v>
                </c:pt>
                <c:pt idx="2">
                  <c:v>0.9657330966873164</c:v>
                </c:pt>
                <c:pt idx="3">
                  <c:v>0.9657330966873164</c:v>
                </c:pt>
                <c:pt idx="4">
                  <c:v>0.9657330966873164</c:v>
                </c:pt>
                <c:pt idx="5">
                  <c:v>0.9657330966873164</c:v>
                </c:pt>
                <c:pt idx="6">
                  <c:v>0.9657330966873164</c:v>
                </c:pt>
                <c:pt idx="7">
                  <c:v>0.9657330966873164</c:v>
                </c:pt>
                <c:pt idx="8">
                  <c:v>0.9657330966873164</c:v>
                </c:pt>
                <c:pt idx="9">
                  <c:v>0.9657330966873164</c:v>
                </c:pt>
                <c:pt idx="10">
                  <c:v>0.9657330966873164</c:v>
                </c:pt>
                <c:pt idx="11">
                  <c:v>0.9657330966873164</c:v>
                </c:pt>
                <c:pt idx="12">
                  <c:v>0.9657330966873164</c:v>
                </c:pt>
                <c:pt idx="13">
                  <c:v>0.9657330966873164</c:v>
                </c:pt>
                <c:pt idx="14">
                  <c:v>0.9657330966873164</c:v>
                </c:pt>
                <c:pt idx="15">
                  <c:v>0.9657330966873164</c:v>
                </c:pt>
                <c:pt idx="16">
                  <c:v>0.9657330966873164</c:v>
                </c:pt>
                <c:pt idx="17">
                  <c:v>0.9657330966873164</c:v>
                </c:pt>
                <c:pt idx="18">
                  <c:v>0.9657330966873164</c:v>
                </c:pt>
                <c:pt idx="19">
                  <c:v>0.9657330966873164</c:v>
                </c:pt>
                <c:pt idx="20">
                  <c:v>0.9657330966873164</c:v>
                </c:pt>
                <c:pt idx="21">
                  <c:v>0.9657330966873164</c:v>
                </c:pt>
                <c:pt idx="22">
                  <c:v>0.9657330966873164</c:v>
                </c:pt>
                <c:pt idx="23">
                  <c:v>0.9657330966873164</c:v>
                </c:pt>
                <c:pt idx="24">
                  <c:v>0.9459856215250623</c:v>
                </c:pt>
                <c:pt idx="25">
                  <c:v>0.9459856215250623</c:v>
                </c:pt>
                <c:pt idx="26">
                  <c:v>0.9459856215250623</c:v>
                </c:pt>
                <c:pt idx="27">
                  <c:v>0.9459856215250623</c:v>
                </c:pt>
                <c:pt idx="28">
                  <c:v>0.9459856215250623</c:v>
                </c:pt>
                <c:pt idx="29">
                  <c:v>0.9459856215250623</c:v>
                </c:pt>
                <c:pt idx="30">
                  <c:v>0.9459856215250623</c:v>
                </c:pt>
                <c:pt idx="31">
                  <c:v>0.9459856215250623</c:v>
                </c:pt>
                <c:pt idx="32">
                  <c:v>0.9459856215250623</c:v>
                </c:pt>
                <c:pt idx="33">
                  <c:v>0.9459856215250623</c:v>
                </c:pt>
                <c:pt idx="34">
                  <c:v>0.9281522881917289</c:v>
                </c:pt>
                <c:pt idx="35">
                  <c:v>0.9281522881917289</c:v>
                </c:pt>
                <c:pt idx="36">
                  <c:v>0.9281522881917289</c:v>
                </c:pt>
                <c:pt idx="37">
                  <c:v>0.9281522881917289</c:v>
                </c:pt>
                <c:pt idx="38">
                  <c:v>0.9281522881917289</c:v>
                </c:pt>
                <c:pt idx="39">
                  <c:v>0.9281522881917289</c:v>
                </c:pt>
                <c:pt idx="40">
                  <c:v>0.9281522881917289</c:v>
                </c:pt>
                <c:pt idx="41">
                  <c:v>0.9281522881917289</c:v>
                </c:pt>
                <c:pt idx="42">
                  <c:v>0.9281522881917289</c:v>
                </c:pt>
                <c:pt idx="43">
                  <c:v>0.9281522881917289</c:v>
                </c:pt>
              </c:numCache>
            </c:numRef>
          </c:val>
          <c:smooth val="0"/>
        </c:ser>
        <c:marker val="1"/>
        <c:axId val="6340827"/>
        <c:axId val="57067444"/>
      </c:lineChart>
      <c:dateAx>
        <c:axId val="634082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6744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7067444"/>
        <c:scaling>
          <c:orientation val="minMax"/>
          <c:min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Planned Hours Filled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0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Registered Nurses - day</a:t>
            </a:r>
          </a:p>
        </c:rich>
      </c:tx>
      <c:layout>
        <c:manualLayout>
          <c:xMode val="factor"/>
          <c:yMode val="factor"/>
          <c:x val="-0.000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08725"/>
          <c:w val="0.9435"/>
          <c:h val="0.8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'SPC Chart Data'!$B$10:$AS$10</c:f>
              <c:strCache>
                <c:ptCount val="4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  <c:pt idx="38">
                  <c:v>43617</c:v>
                </c:pt>
                <c:pt idx="39">
                  <c:v>43647</c:v>
                </c:pt>
                <c:pt idx="40">
                  <c:v>43678</c:v>
                </c:pt>
                <c:pt idx="41">
                  <c:v>43709</c:v>
                </c:pt>
                <c:pt idx="42">
                  <c:v>43739</c:v>
                </c:pt>
                <c:pt idx="43">
                  <c:v>43770</c:v>
                </c:pt>
              </c:strCache>
            </c:strRef>
          </c:cat>
          <c:val>
            <c:numRef>
              <c:f>'SPC Chart Data'!$B$15:$AS$15</c:f>
              <c:numCache>
                <c:ptCount val="44"/>
                <c:pt idx="0">
                  <c:v>0.975</c:v>
                </c:pt>
                <c:pt idx="1">
                  <c:v>0.984</c:v>
                </c:pt>
                <c:pt idx="2">
                  <c:v>0.997</c:v>
                </c:pt>
                <c:pt idx="3">
                  <c:v>0.968</c:v>
                </c:pt>
                <c:pt idx="4">
                  <c:v>0.974</c:v>
                </c:pt>
                <c:pt idx="5">
                  <c:v>0.974</c:v>
                </c:pt>
                <c:pt idx="6">
                  <c:v>0.976</c:v>
                </c:pt>
                <c:pt idx="7">
                  <c:v>0.965</c:v>
                </c:pt>
                <c:pt idx="8">
                  <c:v>0.98</c:v>
                </c:pt>
                <c:pt idx="9">
                  <c:v>0.989</c:v>
                </c:pt>
                <c:pt idx="10">
                  <c:v>0.967</c:v>
                </c:pt>
                <c:pt idx="11">
                  <c:v>0.971</c:v>
                </c:pt>
                <c:pt idx="12">
                  <c:v>0.961</c:v>
                </c:pt>
                <c:pt idx="13">
                  <c:v>0.974</c:v>
                </c:pt>
                <c:pt idx="14">
                  <c:v>0.96</c:v>
                </c:pt>
                <c:pt idx="15">
                  <c:v>0.932</c:v>
                </c:pt>
                <c:pt idx="16">
                  <c:v>0.926</c:v>
                </c:pt>
                <c:pt idx="17">
                  <c:v>0.929</c:v>
                </c:pt>
                <c:pt idx="18">
                  <c:v>0.95</c:v>
                </c:pt>
                <c:pt idx="19">
                  <c:v>0.96</c:v>
                </c:pt>
                <c:pt idx="20">
                  <c:v>0.943</c:v>
                </c:pt>
                <c:pt idx="21">
                  <c:v>0.963</c:v>
                </c:pt>
                <c:pt idx="22">
                  <c:v>0.956</c:v>
                </c:pt>
                <c:pt idx="23">
                  <c:v>0.961</c:v>
                </c:pt>
                <c:pt idx="24">
                  <c:v>0.98</c:v>
                </c:pt>
                <c:pt idx="25">
                  <c:v>0.968</c:v>
                </c:pt>
                <c:pt idx="26">
                  <c:v>0.9507502443324455</c:v>
                </c:pt>
                <c:pt idx="27">
                  <c:v>0.957</c:v>
                </c:pt>
                <c:pt idx="28">
                  <c:v>0.993</c:v>
                </c:pt>
                <c:pt idx="29">
                  <c:v>0.9959612093553908</c:v>
                </c:pt>
                <c:pt idx="30">
                  <c:v>0.9748720231471178</c:v>
                </c:pt>
                <c:pt idx="31">
                  <c:v>0.9834272071946781</c:v>
                </c:pt>
                <c:pt idx="32">
                  <c:v>0.9745208713381264</c:v>
                </c:pt>
                <c:pt idx="33">
                  <c:v>0.9949032338102721</c:v>
                </c:pt>
                <c:pt idx="34">
                  <c:v>0.9638533478684951</c:v>
                </c:pt>
                <c:pt idx="35">
                  <c:v>0.98515083624238</c:v>
                </c:pt>
                <c:pt idx="36">
                  <c:v>0.9820460890032295</c:v>
                </c:pt>
                <c:pt idx="37">
                  <c:v>0.9792248879514895</c:v>
                </c:pt>
                <c:pt idx="38">
                  <c:v>0.9869549083548859</c:v>
                </c:pt>
                <c:pt idx="39">
                  <c:v>0.9855278391748237</c:v>
                </c:pt>
                <c:pt idx="40">
                  <c:v>0.9669403860509758</c:v>
                </c:pt>
                <c:pt idx="41">
                  <c:v>0.9824815082587175</c:v>
                </c:pt>
                <c:pt idx="42">
                  <c:v>0.9868393345967572</c:v>
                </c:pt>
                <c:pt idx="43">
                  <c:v>0.9669403860509758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Data'!$B$10:$AS$10</c:f>
              <c:strCache>
                <c:ptCount val="4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  <c:pt idx="38">
                  <c:v>43617</c:v>
                </c:pt>
                <c:pt idx="39">
                  <c:v>43647</c:v>
                </c:pt>
                <c:pt idx="40">
                  <c:v>43678</c:v>
                </c:pt>
                <c:pt idx="41">
                  <c:v>43709</c:v>
                </c:pt>
                <c:pt idx="42">
                  <c:v>43739</c:v>
                </c:pt>
                <c:pt idx="43">
                  <c:v>43770</c:v>
                </c:pt>
              </c:strCache>
            </c:strRef>
          </c:cat>
          <c:val>
            <c:numRef>
              <c:f>'SPC Chart Data'!$B$16:$AS$16</c:f>
              <c:numCache>
                <c:ptCount val="44"/>
                <c:pt idx="0">
                  <c:v>0.9659903817895946</c:v>
                </c:pt>
                <c:pt idx="1">
                  <c:v>0.9659903817895946</c:v>
                </c:pt>
                <c:pt idx="2">
                  <c:v>0.9659903817895946</c:v>
                </c:pt>
                <c:pt idx="3">
                  <c:v>0.9659903817895946</c:v>
                </c:pt>
                <c:pt idx="4">
                  <c:v>0.9659903817895946</c:v>
                </c:pt>
                <c:pt idx="5">
                  <c:v>0.9659903817895946</c:v>
                </c:pt>
                <c:pt idx="6">
                  <c:v>0.9659903817895946</c:v>
                </c:pt>
                <c:pt idx="7">
                  <c:v>0.9659903817895946</c:v>
                </c:pt>
                <c:pt idx="8">
                  <c:v>0.9659903817895946</c:v>
                </c:pt>
                <c:pt idx="9">
                  <c:v>0.9659903817895946</c:v>
                </c:pt>
                <c:pt idx="10">
                  <c:v>0.9659903817895946</c:v>
                </c:pt>
                <c:pt idx="11">
                  <c:v>0.9659903817895946</c:v>
                </c:pt>
                <c:pt idx="12">
                  <c:v>0.9659903817895946</c:v>
                </c:pt>
                <c:pt idx="13">
                  <c:v>0.9659903817895946</c:v>
                </c:pt>
                <c:pt idx="14">
                  <c:v>0.9659903817895946</c:v>
                </c:pt>
                <c:pt idx="15">
                  <c:v>0.9659903817895946</c:v>
                </c:pt>
                <c:pt idx="16">
                  <c:v>0.9659903817895946</c:v>
                </c:pt>
                <c:pt idx="17">
                  <c:v>0.9659903817895946</c:v>
                </c:pt>
                <c:pt idx="18">
                  <c:v>0.9659903817895946</c:v>
                </c:pt>
                <c:pt idx="19">
                  <c:v>0.9659903817895946</c:v>
                </c:pt>
                <c:pt idx="20">
                  <c:v>0.9577944658554899</c:v>
                </c:pt>
                <c:pt idx="21">
                  <c:v>0.9577944658554899</c:v>
                </c:pt>
                <c:pt idx="22">
                  <c:v>0.9577944658554899</c:v>
                </c:pt>
                <c:pt idx="23">
                  <c:v>0.9577944658554899</c:v>
                </c:pt>
                <c:pt idx="24">
                  <c:v>0.9577944658554899</c:v>
                </c:pt>
                <c:pt idx="25">
                  <c:v>0.9577944658554899</c:v>
                </c:pt>
                <c:pt idx="26">
                  <c:v>0.9577944658554899</c:v>
                </c:pt>
                <c:pt idx="27">
                  <c:v>0.9577944658554899</c:v>
                </c:pt>
                <c:pt idx="28">
                  <c:v>0.9577944658554899</c:v>
                </c:pt>
                <c:pt idx="29">
                  <c:v>0.9577944658554899</c:v>
                </c:pt>
                <c:pt idx="30">
                  <c:v>0.9577944658554899</c:v>
                </c:pt>
                <c:pt idx="31">
                  <c:v>0.9577944658554899</c:v>
                </c:pt>
                <c:pt idx="32">
                  <c:v>0.9577944658554899</c:v>
                </c:pt>
                <c:pt idx="33">
                  <c:v>0.9577944658554899</c:v>
                </c:pt>
                <c:pt idx="34">
                  <c:v>0.9819870697851303</c:v>
                </c:pt>
                <c:pt idx="35">
                  <c:v>0.9819870697851303</c:v>
                </c:pt>
                <c:pt idx="36">
                  <c:v>0.9819870697851303</c:v>
                </c:pt>
                <c:pt idx="37">
                  <c:v>0.9819870697851303</c:v>
                </c:pt>
                <c:pt idx="38">
                  <c:v>0.9819870697851303</c:v>
                </c:pt>
                <c:pt idx="39">
                  <c:v>0.9819870697851303</c:v>
                </c:pt>
                <c:pt idx="40">
                  <c:v>0.9819870697851303</c:v>
                </c:pt>
                <c:pt idx="41">
                  <c:v>0.9819870697851303</c:v>
                </c:pt>
                <c:pt idx="42">
                  <c:v>0.9819870697851303</c:v>
                </c:pt>
                <c:pt idx="43">
                  <c:v>0.9819870697851303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Data'!$B$10:$AS$10</c:f>
              <c:strCache>
                <c:ptCount val="4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  <c:pt idx="38">
                  <c:v>43617</c:v>
                </c:pt>
                <c:pt idx="39">
                  <c:v>43647</c:v>
                </c:pt>
                <c:pt idx="40">
                  <c:v>43678</c:v>
                </c:pt>
                <c:pt idx="41">
                  <c:v>43709</c:v>
                </c:pt>
                <c:pt idx="42">
                  <c:v>43739</c:v>
                </c:pt>
                <c:pt idx="43">
                  <c:v>43770</c:v>
                </c:pt>
              </c:strCache>
            </c:strRef>
          </c:cat>
          <c:val>
            <c:numRef>
              <c:f>'SPC Chart Data'!$B$17:$AS$17</c:f>
              <c:numCache>
                <c:ptCount val="44"/>
                <c:pt idx="0">
                  <c:v>1.020843488779812</c:v>
                </c:pt>
                <c:pt idx="1">
                  <c:v>1.020843488779812</c:v>
                </c:pt>
                <c:pt idx="2">
                  <c:v>1.020843488779812</c:v>
                </c:pt>
                <c:pt idx="3">
                  <c:v>1.020843488779812</c:v>
                </c:pt>
                <c:pt idx="4">
                  <c:v>1.020843488779812</c:v>
                </c:pt>
                <c:pt idx="5">
                  <c:v>1.020843488779812</c:v>
                </c:pt>
                <c:pt idx="6">
                  <c:v>1.020843488779812</c:v>
                </c:pt>
                <c:pt idx="7">
                  <c:v>1.020843488779812</c:v>
                </c:pt>
                <c:pt idx="8">
                  <c:v>1.020843488779812</c:v>
                </c:pt>
                <c:pt idx="9">
                  <c:v>1.020843488779812</c:v>
                </c:pt>
                <c:pt idx="10">
                  <c:v>1.020843488779812</c:v>
                </c:pt>
                <c:pt idx="11">
                  <c:v>1.020843488779812</c:v>
                </c:pt>
                <c:pt idx="12">
                  <c:v>1.020843488779812</c:v>
                </c:pt>
                <c:pt idx="13">
                  <c:v>1.020843488779812</c:v>
                </c:pt>
                <c:pt idx="14">
                  <c:v>1.020843488779812</c:v>
                </c:pt>
                <c:pt idx="15">
                  <c:v>1.020843488779812</c:v>
                </c:pt>
                <c:pt idx="16">
                  <c:v>1.020843488779812</c:v>
                </c:pt>
                <c:pt idx="17">
                  <c:v>1.020843488779812</c:v>
                </c:pt>
                <c:pt idx="18">
                  <c:v>1.020843488779812</c:v>
                </c:pt>
                <c:pt idx="19">
                  <c:v>1.020843488779812</c:v>
                </c:pt>
                <c:pt idx="20">
                  <c:v>1.0186825753568207</c:v>
                </c:pt>
                <c:pt idx="21">
                  <c:v>1.0186825753568207</c:v>
                </c:pt>
                <c:pt idx="22">
                  <c:v>1.0186825753568207</c:v>
                </c:pt>
                <c:pt idx="23">
                  <c:v>1.0186825753568207</c:v>
                </c:pt>
                <c:pt idx="24">
                  <c:v>1.0186825753568207</c:v>
                </c:pt>
                <c:pt idx="25">
                  <c:v>1.0186825753568207</c:v>
                </c:pt>
                <c:pt idx="26">
                  <c:v>1.0186825753568207</c:v>
                </c:pt>
                <c:pt idx="27">
                  <c:v>1.0186825753568207</c:v>
                </c:pt>
                <c:pt idx="28">
                  <c:v>1.0186825753568207</c:v>
                </c:pt>
                <c:pt idx="29">
                  <c:v>1.0186825753568207</c:v>
                </c:pt>
                <c:pt idx="30">
                  <c:v>1.0186825753568207</c:v>
                </c:pt>
                <c:pt idx="31">
                  <c:v>1.0186825753568207</c:v>
                </c:pt>
                <c:pt idx="32">
                  <c:v>1.0186825753568207</c:v>
                </c:pt>
                <c:pt idx="33">
                  <c:v>1.0186825753568207</c:v>
                </c:pt>
                <c:pt idx="34">
                  <c:v>1.042875179286461</c:v>
                </c:pt>
                <c:pt idx="35">
                  <c:v>1.042875179286461</c:v>
                </c:pt>
                <c:pt idx="36">
                  <c:v>1.042875179286461</c:v>
                </c:pt>
                <c:pt idx="37">
                  <c:v>1.042875179286461</c:v>
                </c:pt>
                <c:pt idx="38">
                  <c:v>1.042875179286461</c:v>
                </c:pt>
                <c:pt idx="39">
                  <c:v>1.042875179286461</c:v>
                </c:pt>
                <c:pt idx="40">
                  <c:v>1.042875179286461</c:v>
                </c:pt>
                <c:pt idx="41">
                  <c:v>1.042875179286461</c:v>
                </c:pt>
                <c:pt idx="42">
                  <c:v>1.042875179286461</c:v>
                </c:pt>
                <c:pt idx="43">
                  <c:v>1.042875179286461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Data'!$B$10:$AS$10</c:f>
              <c:strCache>
                <c:ptCount val="4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  <c:pt idx="38">
                  <c:v>43617</c:v>
                </c:pt>
                <c:pt idx="39">
                  <c:v>43647</c:v>
                </c:pt>
                <c:pt idx="40">
                  <c:v>43678</c:v>
                </c:pt>
                <c:pt idx="41">
                  <c:v>43709</c:v>
                </c:pt>
                <c:pt idx="42">
                  <c:v>43739</c:v>
                </c:pt>
                <c:pt idx="43">
                  <c:v>43770</c:v>
                </c:pt>
              </c:strCache>
            </c:strRef>
          </c:cat>
          <c:val>
            <c:numRef>
              <c:f>'SPC Chart Data'!$B$18:$AS$18</c:f>
              <c:numCache>
                <c:ptCount val="44"/>
                <c:pt idx="0">
                  <c:v>0.9111372747993773</c:v>
                </c:pt>
                <c:pt idx="1">
                  <c:v>0.9111372747993773</c:v>
                </c:pt>
                <c:pt idx="2">
                  <c:v>0.9111372747993773</c:v>
                </c:pt>
                <c:pt idx="3">
                  <c:v>0.9111372747993773</c:v>
                </c:pt>
                <c:pt idx="4">
                  <c:v>0.9111372747993773</c:v>
                </c:pt>
                <c:pt idx="5">
                  <c:v>0.9111372747993773</c:v>
                </c:pt>
                <c:pt idx="6">
                  <c:v>0.9111372747993773</c:v>
                </c:pt>
                <c:pt idx="7">
                  <c:v>0.9111372747993773</c:v>
                </c:pt>
                <c:pt idx="8">
                  <c:v>0.9111372747993773</c:v>
                </c:pt>
                <c:pt idx="9">
                  <c:v>0.9111372747993773</c:v>
                </c:pt>
                <c:pt idx="10">
                  <c:v>0.9111372747993773</c:v>
                </c:pt>
                <c:pt idx="11">
                  <c:v>0.9111372747993773</c:v>
                </c:pt>
                <c:pt idx="12">
                  <c:v>0.9111372747993773</c:v>
                </c:pt>
                <c:pt idx="13">
                  <c:v>0.9111372747993773</c:v>
                </c:pt>
                <c:pt idx="14">
                  <c:v>0.9111372747993773</c:v>
                </c:pt>
                <c:pt idx="15">
                  <c:v>0.9111372747993773</c:v>
                </c:pt>
                <c:pt idx="16">
                  <c:v>0.9111372747993773</c:v>
                </c:pt>
                <c:pt idx="17">
                  <c:v>0.9111372747993773</c:v>
                </c:pt>
                <c:pt idx="18">
                  <c:v>0.9111372747993773</c:v>
                </c:pt>
                <c:pt idx="19">
                  <c:v>0.9111372747993773</c:v>
                </c:pt>
                <c:pt idx="20">
                  <c:v>0.896906356354159</c:v>
                </c:pt>
                <c:pt idx="21">
                  <c:v>0.896906356354159</c:v>
                </c:pt>
                <c:pt idx="22">
                  <c:v>0.896906356354159</c:v>
                </c:pt>
                <c:pt idx="23">
                  <c:v>0.896906356354159</c:v>
                </c:pt>
                <c:pt idx="24">
                  <c:v>0.896906356354159</c:v>
                </c:pt>
                <c:pt idx="25">
                  <c:v>0.896906356354159</c:v>
                </c:pt>
                <c:pt idx="26">
                  <c:v>0.896906356354159</c:v>
                </c:pt>
                <c:pt idx="27">
                  <c:v>0.896906356354159</c:v>
                </c:pt>
                <c:pt idx="28">
                  <c:v>0.896906356354159</c:v>
                </c:pt>
                <c:pt idx="29">
                  <c:v>0.896906356354159</c:v>
                </c:pt>
                <c:pt idx="30">
                  <c:v>0.896906356354159</c:v>
                </c:pt>
                <c:pt idx="31">
                  <c:v>0.896906356354159</c:v>
                </c:pt>
                <c:pt idx="32">
                  <c:v>0.896906356354159</c:v>
                </c:pt>
                <c:pt idx="33">
                  <c:v>0.896906356354159</c:v>
                </c:pt>
                <c:pt idx="34">
                  <c:v>0.9210989602837995</c:v>
                </c:pt>
                <c:pt idx="35">
                  <c:v>0.9210989602837995</c:v>
                </c:pt>
                <c:pt idx="36">
                  <c:v>0.9210989602837995</c:v>
                </c:pt>
                <c:pt idx="37">
                  <c:v>0.9210989602837995</c:v>
                </c:pt>
                <c:pt idx="38">
                  <c:v>0.9210989602837995</c:v>
                </c:pt>
                <c:pt idx="39">
                  <c:v>0.9210989602837995</c:v>
                </c:pt>
                <c:pt idx="40">
                  <c:v>0.9210989602837995</c:v>
                </c:pt>
                <c:pt idx="41">
                  <c:v>0.9210989602837995</c:v>
                </c:pt>
                <c:pt idx="42">
                  <c:v>0.9210989602837995</c:v>
                </c:pt>
                <c:pt idx="43">
                  <c:v>0.9210989602837995</c:v>
                </c:pt>
              </c:numCache>
            </c:numRef>
          </c:val>
          <c:smooth val="0"/>
        </c:ser>
        <c:marker val="1"/>
        <c:axId val="43844949"/>
        <c:axId val="59060222"/>
      </c:lineChart>
      <c:dateAx>
        <c:axId val="4384494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6022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9060222"/>
        <c:scaling>
          <c:orientation val="minMax"/>
          <c:min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Planned Hours Filled 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44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Registered Nurses - night</a:t>
            </a:r>
          </a:p>
        </c:rich>
      </c:tx>
      <c:layout>
        <c:manualLayout>
          <c:xMode val="factor"/>
          <c:yMode val="factor"/>
          <c:x val="-0.000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655"/>
          <c:w val="0.9515"/>
          <c:h val="0.93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'SPC Chart Data'!$B$22:$AS$22</c:f>
              <c:strCache>
                <c:ptCount val="4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  <c:pt idx="38">
                  <c:v>43617</c:v>
                </c:pt>
                <c:pt idx="39">
                  <c:v>43647</c:v>
                </c:pt>
                <c:pt idx="40">
                  <c:v>43678</c:v>
                </c:pt>
                <c:pt idx="41">
                  <c:v>43709</c:v>
                </c:pt>
                <c:pt idx="42">
                  <c:v>43739</c:v>
                </c:pt>
                <c:pt idx="43">
                  <c:v>43770</c:v>
                </c:pt>
              </c:strCache>
            </c:strRef>
          </c:cat>
          <c:val>
            <c:numRef>
              <c:f>'SPC Chart Data'!$B$27:$AS$27</c:f>
              <c:numCache>
                <c:ptCount val="44"/>
                <c:pt idx="0">
                  <c:v>1.004</c:v>
                </c:pt>
                <c:pt idx="1">
                  <c:v>0.972</c:v>
                </c:pt>
                <c:pt idx="2">
                  <c:v>1.011</c:v>
                </c:pt>
                <c:pt idx="3">
                  <c:v>0.997</c:v>
                </c:pt>
                <c:pt idx="4">
                  <c:v>0.994</c:v>
                </c:pt>
                <c:pt idx="5">
                  <c:v>0.979</c:v>
                </c:pt>
                <c:pt idx="6">
                  <c:v>0.99</c:v>
                </c:pt>
                <c:pt idx="7">
                  <c:v>0.996</c:v>
                </c:pt>
                <c:pt idx="8">
                  <c:v>0.979</c:v>
                </c:pt>
                <c:pt idx="9">
                  <c:v>0.956</c:v>
                </c:pt>
                <c:pt idx="10">
                  <c:v>0.991</c:v>
                </c:pt>
                <c:pt idx="11">
                  <c:v>0.988</c:v>
                </c:pt>
                <c:pt idx="12">
                  <c:v>0.992</c:v>
                </c:pt>
                <c:pt idx="13">
                  <c:v>0.99</c:v>
                </c:pt>
                <c:pt idx="14">
                  <c:v>0.986</c:v>
                </c:pt>
                <c:pt idx="15">
                  <c:v>0.992</c:v>
                </c:pt>
                <c:pt idx="16">
                  <c:v>0.97</c:v>
                </c:pt>
                <c:pt idx="17">
                  <c:v>0.971</c:v>
                </c:pt>
                <c:pt idx="18">
                  <c:v>0.995</c:v>
                </c:pt>
                <c:pt idx="19">
                  <c:v>0.993</c:v>
                </c:pt>
                <c:pt idx="20">
                  <c:v>0.965</c:v>
                </c:pt>
                <c:pt idx="21">
                  <c:v>0.984</c:v>
                </c:pt>
                <c:pt idx="22">
                  <c:v>0.983</c:v>
                </c:pt>
                <c:pt idx="23">
                  <c:v>0.985</c:v>
                </c:pt>
                <c:pt idx="24">
                  <c:v>0.989</c:v>
                </c:pt>
                <c:pt idx="25">
                  <c:v>0.993</c:v>
                </c:pt>
                <c:pt idx="26">
                  <c:v>0.986996336996337</c:v>
                </c:pt>
                <c:pt idx="27">
                  <c:v>0.992</c:v>
                </c:pt>
                <c:pt idx="28">
                  <c:v>0.978</c:v>
                </c:pt>
                <c:pt idx="29">
                  <c:v>0.9881386861313869</c:v>
                </c:pt>
                <c:pt idx="30">
                  <c:v>0.9908540925266904</c:v>
                </c:pt>
                <c:pt idx="31">
                  <c:v>0.9918518518518519</c:v>
                </c:pt>
                <c:pt idx="32">
                  <c:v>0.9948398576512456</c:v>
                </c:pt>
                <c:pt idx="33">
                  <c:v>0.9951241134751773</c:v>
                </c:pt>
                <c:pt idx="34">
                  <c:v>0.9941860465116279</c:v>
                </c:pt>
                <c:pt idx="35">
                  <c:v>0.9929577464788732</c:v>
                </c:pt>
                <c:pt idx="36">
                  <c:v>0.9929629629629629</c:v>
                </c:pt>
                <c:pt idx="37">
                  <c:v>0.9729536091706967</c:v>
                </c:pt>
                <c:pt idx="38">
                  <c:v>0.995724907063197</c:v>
                </c:pt>
                <c:pt idx="39">
                  <c:v>0.9975</c:v>
                </c:pt>
                <c:pt idx="40">
                  <c:v>0.9900735294117647</c:v>
                </c:pt>
                <c:pt idx="41">
                  <c:v>0.9962962962962963</c:v>
                </c:pt>
                <c:pt idx="42">
                  <c:v>0.9955197132616488</c:v>
                </c:pt>
                <c:pt idx="43">
                  <c:v>0.9900735294117647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Data'!$B$22:$AS$22</c:f>
              <c:strCache>
                <c:ptCount val="4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  <c:pt idx="38">
                  <c:v>43617</c:v>
                </c:pt>
                <c:pt idx="39">
                  <c:v>43647</c:v>
                </c:pt>
                <c:pt idx="40">
                  <c:v>43678</c:v>
                </c:pt>
                <c:pt idx="41">
                  <c:v>43709</c:v>
                </c:pt>
                <c:pt idx="42">
                  <c:v>43739</c:v>
                </c:pt>
                <c:pt idx="43">
                  <c:v>43770</c:v>
                </c:pt>
              </c:strCache>
            </c:strRef>
          </c:cat>
          <c:val>
            <c:numRef>
              <c:f>'SPC Chart Data'!$B$28:$AS$28</c:f>
              <c:numCache>
                <c:ptCount val="44"/>
                <c:pt idx="0">
                  <c:v>0.9863378341042572</c:v>
                </c:pt>
                <c:pt idx="1">
                  <c:v>0.9863378341042572</c:v>
                </c:pt>
                <c:pt idx="2">
                  <c:v>0.9863378341042572</c:v>
                </c:pt>
                <c:pt idx="3">
                  <c:v>0.9863378341042572</c:v>
                </c:pt>
                <c:pt idx="4">
                  <c:v>0.9863378341042572</c:v>
                </c:pt>
                <c:pt idx="5">
                  <c:v>0.9863378341042572</c:v>
                </c:pt>
                <c:pt idx="6">
                  <c:v>0.9863378341042572</c:v>
                </c:pt>
                <c:pt idx="7">
                  <c:v>0.9863378341042572</c:v>
                </c:pt>
                <c:pt idx="8">
                  <c:v>0.9863378341042572</c:v>
                </c:pt>
                <c:pt idx="9">
                  <c:v>0.9863378341042572</c:v>
                </c:pt>
                <c:pt idx="10">
                  <c:v>0.9863378341042572</c:v>
                </c:pt>
                <c:pt idx="11">
                  <c:v>0.9863378341042572</c:v>
                </c:pt>
                <c:pt idx="12">
                  <c:v>0.9863378341042572</c:v>
                </c:pt>
                <c:pt idx="13">
                  <c:v>0.9863378341042572</c:v>
                </c:pt>
                <c:pt idx="14">
                  <c:v>0.9863378341042572</c:v>
                </c:pt>
                <c:pt idx="15">
                  <c:v>0.9863378341042572</c:v>
                </c:pt>
                <c:pt idx="16">
                  <c:v>0.9863378341042572</c:v>
                </c:pt>
                <c:pt idx="17">
                  <c:v>0.9863378341042572</c:v>
                </c:pt>
                <c:pt idx="18">
                  <c:v>0.9863378341042572</c:v>
                </c:pt>
                <c:pt idx="19">
                  <c:v>0.9863378341042572</c:v>
                </c:pt>
                <c:pt idx="20">
                  <c:v>0.9863378341042572</c:v>
                </c:pt>
                <c:pt idx="21">
                  <c:v>0.9863378341042572</c:v>
                </c:pt>
                <c:pt idx="22">
                  <c:v>0.9863378341042572</c:v>
                </c:pt>
                <c:pt idx="23">
                  <c:v>0.9863378341042572</c:v>
                </c:pt>
                <c:pt idx="24">
                  <c:v>0.9863378341042572</c:v>
                </c:pt>
                <c:pt idx="25">
                  <c:v>0.9863378341042572</c:v>
                </c:pt>
                <c:pt idx="26">
                  <c:v>0.9863378341042572</c:v>
                </c:pt>
                <c:pt idx="27">
                  <c:v>0.9863378341042572</c:v>
                </c:pt>
                <c:pt idx="28">
                  <c:v>0.9863378341042572</c:v>
                </c:pt>
                <c:pt idx="29">
                  <c:v>0.9863378341042572</c:v>
                </c:pt>
                <c:pt idx="30">
                  <c:v>0.9863378341042572</c:v>
                </c:pt>
                <c:pt idx="31">
                  <c:v>0.9863378341042572</c:v>
                </c:pt>
                <c:pt idx="32">
                  <c:v>0.9863378341042572</c:v>
                </c:pt>
                <c:pt idx="33">
                  <c:v>0.9863378341042572</c:v>
                </c:pt>
                <c:pt idx="34">
                  <c:v>0.9863378341042572</c:v>
                </c:pt>
                <c:pt idx="35">
                  <c:v>0.9863378341042572</c:v>
                </c:pt>
                <c:pt idx="36">
                  <c:v>0.9925646278038363</c:v>
                </c:pt>
                <c:pt idx="37">
                  <c:v>0.9925646278038363</c:v>
                </c:pt>
                <c:pt idx="38">
                  <c:v>0.9925646278038363</c:v>
                </c:pt>
                <c:pt idx="39">
                  <c:v>0.9925646278038363</c:v>
                </c:pt>
                <c:pt idx="40">
                  <c:v>0.9925646278038363</c:v>
                </c:pt>
                <c:pt idx="41">
                  <c:v>0.9925646278038363</c:v>
                </c:pt>
                <c:pt idx="42">
                  <c:v>0.9925646278038363</c:v>
                </c:pt>
                <c:pt idx="43">
                  <c:v>0.9925646278038363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Data'!$B$22:$AS$22</c:f>
              <c:strCache>
                <c:ptCount val="4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  <c:pt idx="38">
                  <c:v>43617</c:v>
                </c:pt>
                <c:pt idx="39">
                  <c:v>43647</c:v>
                </c:pt>
                <c:pt idx="40">
                  <c:v>43678</c:v>
                </c:pt>
                <c:pt idx="41">
                  <c:v>43709</c:v>
                </c:pt>
                <c:pt idx="42">
                  <c:v>43739</c:v>
                </c:pt>
                <c:pt idx="43">
                  <c:v>43770</c:v>
                </c:pt>
              </c:strCache>
            </c:strRef>
          </c:cat>
          <c:val>
            <c:numRef>
              <c:f>'SPC Chart Data'!$B$29:$AS$29</c:f>
              <c:numCache>
                <c:ptCount val="44"/>
                <c:pt idx="0">
                  <c:v>1.0206207766729447</c:v>
                </c:pt>
                <c:pt idx="1">
                  <c:v>1.0206207766729447</c:v>
                </c:pt>
                <c:pt idx="2">
                  <c:v>1.0206207766729447</c:v>
                </c:pt>
                <c:pt idx="3">
                  <c:v>1.0206207766729447</c:v>
                </c:pt>
                <c:pt idx="4">
                  <c:v>1.0206207766729447</c:v>
                </c:pt>
                <c:pt idx="5">
                  <c:v>1.0206207766729447</c:v>
                </c:pt>
                <c:pt idx="6">
                  <c:v>1.0206207766729447</c:v>
                </c:pt>
                <c:pt idx="7">
                  <c:v>1.0206207766729447</c:v>
                </c:pt>
                <c:pt idx="8">
                  <c:v>1.0206207766729447</c:v>
                </c:pt>
                <c:pt idx="9">
                  <c:v>1.0206207766729447</c:v>
                </c:pt>
                <c:pt idx="10">
                  <c:v>1.0206207766729447</c:v>
                </c:pt>
                <c:pt idx="11">
                  <c:v>1.0206207766729447</c:v>
                </c:pt>
                <c:pt idx="12">
                  <c:v>1.0206207766729447</c:v>
                </c:pt>
                <c:pt idx="13">
                  <c:v>1.0206207766729447</c:v>
                </c:pt>
                <c:pt idx="14">
                  <c:v>1.0206207766729447</c:v>
                </c:pt>
                <c:pt idx="15">
                  <c:v>1.0206207766729447</c:v>
                </c:pt>
                <c:pt idx="16">
                  <c:v>1.0206207766729447</c:v>
                </c:pt>
                <c:pt idx="17">
                  <c:v>1.0206207766729447</c:v>
                </c:pt>
                <c:pt idx="18">
                  <c:v>1.0206207766729447</c:v>
                </c:pt>
                <c:pt idx="19">
                  <c:v>1.0206207766729447</c:v>
                </c:pt>
                <c:pt idx="20">
                  <c:v>1.0206207766729447</c:v>
                </c:pt>
                <c:pt idx="21">
                  <c:v>1.0206207766729447</c:v>
                </c:pt>
                <c:pt idx="22">
                  <c:v>1.0206207766729447</c:v>
                </c:pt>
                <c:pt idx="23">
                  <c:v>1.0206207766729447</c:v>
                </c:pt>
                <c:pt idx="24">
                  <c:v>1.0206207766729447</c:v>
                </c:pt>
                <c:pt idx="25">
                  <c:v>1.0206207766729447</c:v>
                </c:pt>
                <c:pt idx="26">
                  <c:v>1.0206207766729447</c:v>
                </c:pt>
                <c:pt idx="27">
                  <c:v>1.0206207766729447</c:v>
                </c:pt>
                <c:pt idx="28">
                  <c:v>1.0206207766729447</c:v>
                </c:pt>
                <c:pt idx="29">
                  <c:v>1.0206207766729447</c:v>
                </c:pt>
                <c:pt idx="30">
                  <c:v>1.0206207766729447</c:v>
                </c:pt>
                <c:pt idx="31">
                  <c:v>1.0206207766729447</c:v>
                </c:pt>
                <c:pt idx="32">
                  <c:v>1.0206207766729447</c:v>
                </c:pt>
                <c:pt idx="33">
                  <c:v>1.0206207766729447</c:v>
                </c:pt>
                <c:pt idx="34">
                  <c:v>1.0206207766729447</c:v>
                </c:pt>
                <c:pt idx="35">
                  <c:v>1.0206207766729447</c:v>
                </c:pt>
                <c:pt idx="36">
                  <c:v>1.0268475703725237</c:v>
                </c:pt>
                <c:pt idx="37">
                  <c:v>1.0268475703725237</c:v>
                </c:pt>
                <c:pt idx="38">
                  <c:v>1.0268475703725237</c:v>
                </c:pt>
                <c:pt idx="39">
                  <c:v>1.0268475703725237</c:v>
                </c:pt>
                <c:pt idx="40">
                  <c:v>1.0268475703725237</c:v>
                </c:pt>
                <c:pt idx="41">
                  <c:v>1.0268475703725237</c:v>
                </c:pt>
                <c:pt idx="42">
                  <c:v>1.0268475703725237</c:v>
                </c:pt>
                <c:pt idx="43">
                  <c:v>1.0268475703725237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Data'!$B$22:$AS$22</c:f>
              <c:strCache>
                <c:ptCount val="4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  <c:pt idx="38">
                  <c:v>43617</c:v>
                </c:pt>
                <c:pt idx="39">
                  <c:v>43647</c:v>
                </c:pt>
                <c:pt idx="40">
                  <c:v>43678</c:v>
                </c:pt>
                <c:pt idx="41">
                  <c:v>43709</c:v>
                </c:pt>
                <c:pt idx="42">
                  <c:v>43739</c:v>
                </c:pt>
                <c:pt idx="43">
                  <c:v>43770</c:v>
                </c:pt>
              </c:strCache>
            </c:strRef>
          </c:cat>
          <c:val>
            <c:numRef>
              <c:f>'SPC Chart Data'!$B$30:$AS$30</c:f>
              <c:numCache>
                <c:ptCount val="44"/>
                <c:pt idx="0">
                  <c:v>0.9520548915355698</c:v>
                </c:pt>
                <c:pt idx="1">
                  <c:v>0.9520548915355698</c:v>
                </c:pt>
                <c:pt idx="2">
                  <c:v>0.9520548915355698</c:v>
                </c:pt>
                <c:pt idx="3">
                  <c:v>0.9520548915355698</c:v>
                </c:pt>
                <c:pt idx="4">
                  <c:v>0.9520548915355698</c:v>
                </c:pt>
                <c:pt idx="5">
                  <c:v>0.9520548915355698</c:v>
                </c:pt>
                <c:pt idx="6">
                  <c:v>0.9520548915355698</c:v>
                </c:pt>
                <c:pt idx="7">
                  <c:v>0.9520548915355698</c:v>
                </c:pt>
                <c:pt idx="8">
                  <c:v>0.9520548915355698</c:v>
                </c:pt>
                <c:pt idx="9">
                  <c:v>0.9520548915355698</c:v>
                </c:pt>
                <c:pt idx="10">
                  <c:v>0.9520548915355698</c:v>
                </c:pt>
                <c:pt idx="11">
                  <c:v>0.9520548915355698</c:v>
                </c:pt>
                <c:pt idx="12">
                  <c:v>0.9520548915355698</c:v>
                </c:pt>
                <c:pt idx="13">
                  <c:v>0.9520548915355698</c:v>
                </c:pt>
                <c:pt idx="14">
                  <c:v>0.9520548915355698</c:v>
                </c:pt>
                <c:pt idx="15">
                  <c:v>0.9520548915355698</c:v>
                </c:pt>
                <c:pt idx="16">
                  <c:v>0.9520548915355698</c:v>
                </c:pt>
                <c:pt idx="17">
                  <c:v>0.9520548915355698</c:v>
                </c:pt>
                <c:pt idx="18">
                  <c:v>0.9520548915355698</c:v>
                </c:pt>
                <c:pt idx="19">
                  <c:v>0.9520548915355698</c:v>
                </c:pt>
                <c:pt idx="20">
                  <c:v>0.9520548915355698</c:v>
                </c:pt>
                <c:pt idx="21">
                  <c:v>0.9520548915355698</c:v>
                </c:pt>
                <c:pt idx="22">
                  <c:v>0.9520548915355698</c:v>
                </c:pt>
                <c:pt idx="23">
                  <c:v>0.9520548915355698</c:v>
                </c:pt>
                <c:pt idx="24">
                  <c:v>0.9520548915355698</c:v>
                </c:pt>
                <c:pt idx="25">
                  <c:v>0.9520548915355698</c:v>
                </c:pt>
                <c:pt idx="26">
                  <c:v>0.9520548915355698</c:v>
                </c:pt>
                <c:pt idx="27">
                  <c:v>0.9520548915355698</c:v>
                </c:pt>
                <c:pt idx="28">
                  <c:v>0.9520548915355698</c:v>
                </c:pt>
                <c:pt idx="29">
                  <c:v>0.9520548915355698</c:v>
                </c:pt>
                <c:pt idx="30">
                  <c:v>0.9520548915355698</c:v>
                </c:pt>
                <c:pt idx="31">
                  <c:v>0.9520548915355698</c:v>
                </c:pt>
                <c:pt idx="32">
                  <c:v>0.9520548915355698</c:v>
                </c:pt>
                <c:pt idx="33">
                  <c:v>0.9520548915355698</c:v>
                </c:pt>
                <c:pt idx="34">
                  <c:v>0.9520548915355698</c:v>
                </c:pt>
                <c:pt idx="35">
                  <c:v>0.9520548915355698</c:v>
                </c:pt>
                <c:pt idx="36">
                  <c:v>0.9582816852351488</c:v>
                </c:pt>
                <c:pt idx="37">
                  <c:v>0.9582816852351488</c:v>
                </c:pt>
                <c:pt idx="38">
                  <c:v>0.9582816852351488</c:v>
                </c:pt>
                <c:pt idx="39">
                  <c:v>0.9582816852351488</c:v>
                </c:pt>
                <c:pt idx="40">
                  <c:v>0.9582816852351488</c:v>
                </c:pt>
                <c:pt idx="41">
                  <c:v>0.9582816852351488</c:v>
                </c:pt>
                <c:pt idx="42">
                  <c:v>0.9582816852351488</c:v>
                </c:pt>
                <c:pt idx="43">
                  <c:v>0.9582816852351488</c:v>
                </c:pt>
              </c:numCache>
            </c:numRef>
          </c:val>
          <c:smooth val="0"/>
        </c:ser>
        <c:marker val="1"/>
        <c:axId val="61779951"/>
        <c:axId val="19148648"/>
      </c:lineChart>
      <c:dateAx>
        <c:axId val="6177995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14864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148648"/>
        <c:scaling>
          <c:orientation val="minMax"/>
          <c:min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Planned Hours Filled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799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Care Staff - day</a:t>
            </a:r>
          </a:p>
        </c:rich>
      </c:tx>
      <c:layout>
        <c:manualLayout>
          <c:xMode val="factor"/>
          <c:yMode val="factor"/>
          <c:x val="-0.000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795"/>
          <c:w val="0.9625"/>
          <c:h val="0.92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'SPC Chart Data'!$B$34:$AS$34</c:f>
              <c:strCache>
                <c:ptCount val="4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  <c:pt idx="38">
                  <c:v>43617</c:v>
                </c:pt>
                <c:pt idx="39">
                  <c:v>43647</c:v>
                </c:pt>
                <c:pt idx="40">
                  <c:v>43678</c:v>
                </c:pt>
                <c:pt idx="41">
                  <c:v>43709</c:v>
                </c:pt>
                <c:pt idx="42">
                  <c:v>43739</c:v>
                </c:pt>
                <c:pt idx="43">
                  <c:v>43770</c:v>
                </c:pt>
              </c:strCache>
            </c:strRef>
          </c:cat>
          <c:val>
            <c:numRef>
              <c:f>'SPC Chart Data'!$B$39:$AS$39</c:f>
              <c:numCache>
                <c:ptCount val="44"/>
                <c:pt idx="0">
                  <c:v>1.126</c:v>
                </c:pt>
                <c:pt idx="1">
                  <c:v>1.079</c:v>
                </c:pt>
                <c:pt idx="2">
                  <c:v>1.045</c:v>
                </c:pt>
                <c:pt idx="3">
                  <c:v>1.148</c:v>
                </c:pt>
                <c:pt idx="4">
                  <c:v>1.055</c:v>
                </c:pt>
                <c:pt idx="5">
                  <c:v>1.055</c:v>
                </c:pt>
                <c:pt idx="6">
                  <c:v>1.063</c:v>
                </c:pt>
                <c:pt idx="7">
                  <c:v>1.098</c:v>
                </c:pt>
                <c:pt idx="8">
                  <c:v>1.129</c:v>
                </c:pt>
                <c:pt idx="9">
                  <c:v>1.103</c:v>
                </c:pt>
                <c:pt idx="10">
                  <c:v>1.144</c:v>
                </c:pt>
                <c:pt idx="11">
                  <c:v>1.164</c:v>
                </c:pt>
                <c:pt idx="12">
                  <c:v>1.169</c:v>
                </c:pt>
                <c:pt idx="13">
                  <c:v>1.095</c:v>
                </c:pt>
                <c:pt idx="14">
                  <c:v>1.185</c:v>
                </c:pt>
                <c:pt idx="15">
                  <c:v>1.116</c:v>
                </c:pt>
                <c:pt idx="16">
                  <c:v>1.219</c:v>
                </c:pt>
                <c:pt idx="17">
                  <c:v>1.183</c:v>
                </c:pt>
                <c:pt idx="18">
                  <c:v>1.042</c:v>
                </c:pt>
                <c:pt idx="19">
                  <c:v>1.037</c:v>
                </c:pt>
                <c:pt idx="20">
                  <c:v>0.998</c:v>
                </c:pt>
                <c:pt idx="21">
                  <c:v>1.028</c:v>
                </c:pt>
                <c:pt idx="22">
                  <c:v>1.046</c:v>
                </c:pt>
                <c:pt idx="23">
                  <c:v>1.021</c:v>
                </c:pt>
                <c:pt idx="24">
                  <c:v>1.042</c:v>
                </c:pt>
                <c:pt idx="25">
                  <c:v>1.157</c:v>
                </c:pt>
                <c:pt idx="26">
                  <c:v>1.1345486899206507</c:v>
                </c:pt>
                <c:pt idx="27">
                  <c:v>1.062</c:v>
                </c:pt>
                <c:pt idx="28">
                  <c:v>0.976</c:v>
                </c:pt>
                <c:pt idx="29">
                  <c:v>0.9829610829103215</c:v>
                </c:pt>
                <c:pt idx="30">
                  <c:v>1.0111603040681647</c:v>
                </c:pt>
                <c:pt idx="31">
                  <c:v>1.0021536856628472</c:v>
                </c:pt>
                <c:pt idx="32">
                  <c:v>0.9787024160903378</c:v>
                </c:pt>
                <c:pt idx="33">
                  <c:v>0.9874853925745587</c:v>
                </c:pt>
                <c:pt idx="34">
                  <c:v>0.992991239048811</c:v>
                </c:pt>
                <c:pt idx="35">
                  <c:v>1.0143210067165906</c:v>
                </c:pt>
                <c:pt idx="36">
                  <c:v>0.9850875808742308</c:v>
                </c:pt>
                <c:pt idx="37">
                  <c:v>0.9993949706938929</c:v>
                </c:pt>
                <c:pt idx="38">
                  <c:v>0.9967012030721811</c:v>
                </c:pt>
                <c:pt idx="39">
                  <c:v>0.9913919604007825</c:v>
                </c:pt>
                <c:pt idx="40">
                  <c:v>0.9593600247333437</c:v>
                </c:pt>
                <c:pt idx="41">
                  <c:v>1.0046251541307027</c:v>
                </c:pt>
                <c:pt idx="42">
                  <c:v>0.964067489895057</c:v>
                </c:pt>
                <c:pt idx="43">
                  <c:v>0.9593600247333437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Data'!$B$34:$AS$34</c:f>
              <c:strCache>
                <c:ptCount val="4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  <c:pt idx="38">
                  <c:v>43617</c:v>
                </c:pt>
                <c:pt idx="39">
                  <c:v>43647</c:v>
                </c:pt>
                <c:pt idx="40">
                  <c:v>43678</c:v>
                </c:pt>
                <c:pt idx="41">
                  <c:v>43709</c:v>
                </c:pt>
                <c:pt idx="42">
                  <c:v>43739</c:v>
                </c:pt>
                <c:pt idx="43">
                  <c:v>43770</c:v>
                </c:pt>
              </c:strCache>
            </c:strRef>
          </c:cat>
          <c:val>
            <c:numRef>
              <c:f>'SPC Chart Data'!$B$40:$AS$40</c:f>
              <c:numCache>
                <c:ptCount val="44"/>
                <c:pt idx="0">
                  <c:v>1.0900836590943657</c:v>
                </c:pt>
                <c:pt idx="1">
                  <c:v>1.0900836590943657</c:v>
                </c:pt>
                <c:pt idx="2">
                  <c:v>1.0900836590943657</c:v>
                </c:pt>
                <c:pt idx="3">
                  <c:v>1.0900836590943657</c:v>
                </c:pt>
                <c:pt idx="4">
                  <c:v>1.0900836590943657</c:v>
                </c:pt>
                <c:pt idx="5">
                  <c:v>1.0900836590943657</c:v>
                </c:pt>
                <c:pt idx="6">
                  <c:v>1.0900836590943657</c:v>
                </c:pt>
                <c:pt idx="7">
                  <c:v>1.0900836590943657</c:v>
                </c:pt>
                <c:pt idx="8">
                  <c:v>1.0900836590943657</c:v>
                </c:pt>
                <c:pt idx="9">
                  <c:v>1.0900836590943657</c:v>
                </c:pt>
                <c:pt idx="10">
                  <c:v>1.0900836590943657</c:v>
                </c:pt>
                <c:pt idx="11">
                  <c:v>1.0900836590943657</c:v>
                </c:pt>
                <c:pt idx="12">
                  <c:v>1.0900836590943657</c:v>
                </c:pt>
                <c:pt idx="13">
                  <c:v>1.0926743379491726</c:v>
                </c:pt>
                <c:pt idx="14">
                  <c:v>1.0926743379491726</c:v>
                </c:pt>
                <c:pt idx="15">
                  <c:v>1.0926743379491726</c:v>
                </c:pt>
                <c:pt idx="16">
                  <c:v>1.0926743379491726</c:v>
                </c:pt>
                <c:pt idx="17">
                  <c:v>1.0926743379491726</c:v>
                </c:pt>
                <c:pt idx="18">
                  <c:v>1.0926743379491726</c:v>
                </c:pt>
                <c:pt idx="19">
                  <c:v>1.0926743379491726</c:v>
                </c:pt>
                <c:pt idx="20">
                  <c:v>1.0926743379491726</c:v>
                </c:pt>
                <c:pt idx="21">
                  <c:v>1.0926743379491726</c:v>
                </c:pt>
                <c:pt idx="22">
                  <c:v>1.0926743379491726</c:v>
                </c:pt>
                <c:pt idx="23">
                  <c:v>1.0926743379491726</c:v>
                </c:pt>
                <c:pt idx="24">
                  <c:v>1.043875814402581</c:v>
                </c:pt>
                <c:pt idx="25">
                  <c:v>1.043875814402581</c:v>
                </c:pt>
                <c:pt idx="26">
                  <c:v>1.043875814402581</c:v>
                </c:pt>
                <c:pt idx="27">
                  <c:v>1.043875814402581</c:v>
                </c:pt>
                <c:pt idx="28">
                  <c:v>1.043875814402581</c:v>
                </c:pt>
                <c:pt idx="29">
                  <c:v>1.043875814402581</c:v>
                </c:pt>
                <c:pt idx="30">
                  <c:v>1.043875814402581</c:v>
                </c:pt>
                <c:pt idx="31">
                  <c:v>1.043875814402581</c:v>
                </c:pt>
                <c:pt idx="32">
                  <c:v>1.043875814402581</c:v>
                </c:pt>
                <c:pt idx="33">
                  <c:v>1.043875814402581</c:v>
                </c:pt>
                <c:pt idx="34">
                  <c:v>1.006987027636774</c:v>
                </c:pt>
                <c:pt idx="35">
                  <c:v>1.006987027636774</c:v>
                </c:pt>
                <c:pt idx="36">
                  <c:v>1.006987027636774</c:v>
                </c:pt>
                <c:pt idx="37">
                  <c:v>1.006987027636774</c:v>
                </c:pt>
                <c:pt idx="38">
                  <c:v>1.006987027636774</c:v>
                </c:pt>
                <c:pt idx="39">
                  <c:v>1.006987027636774</c:v>
                </c:pt>
                <c:pt idx="40">
                  <c:v>1.006987027636774</c:v>
                </c:pt>
                <c:pt idx="41">
                  <c:v>1.006987027636774</c:v>
                </c:pt>
                <c:pt idx="42">
                  <c:v>1.006987027636774</c:v>
                </c:pt>
                <c:pt idx="43">
                  <c:v>0.9943578384932328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Data'!$B$34:$AS$34</c:f>
              <c:strCache>
                <c:ptCount val="4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  <c:pt idx="38">
                  <c:v>43617</c:v>
                </c:pt>
                <c:pt idx="39">
                  <c:v>43647</c:v>
                </c:pt>
                <c:pt idx="40">
                  <c:v>43678</c:v>
                </c:pt>
                <c:pt idx="41">
                  <c:v>43709</c:v>
                </c:pt>
                <c:pt idx="42">
                  <c:v>43739</c:v>
                </c:pt>
                <c:pt idx="43">
                  <c:v>43770</c:v>
                </c:pt>
              </c:strCache>
            </c:strRef>
          </c:cat>
          <c:val>
            <c:numRef>
              <c:f>'SPC Chart Data'!$B$41:$AS$41</c:f>
              <c:numCache>
                <c:ptCount val="44"/>
                <c:pt idx="0">
                  <c:v>1.2826781366014428</c:v>
                </c:pt>
                <c:pt idx="1">
                  <c:v>1.2826781366014428</c:v>
                </c:pt>
                <c:pt idx="2">
                  <c:v>1.2826781366014428</c:v>
                </c:pt>
                <c:pt idx="3">
                  <c:v>1.2826781366014428</c:v>
                </c:pt>
                <c:pt idx="4">
                  <c:v>1.2826781366014428</c:v>
                </c:pt>
                <c:pt idx="5">
                  <c:v>1.2826781366014428</c:v>
                </c:pt>
                <c:pt idx="6">
                  <c:v>1.2826781366014428</c:v>
                </c:pt>
                <c:pt idx="7">
                  <c:v>1.2826781366014428</c:v>
                </c:pt>
                <c:pt idx="8">
                  <c:v>1.2826781366014428</c:v>
                </c:pt>
                <c:pt idx="9">
                  <c:v>1.2826781366014428</c:v>
                </c:pt>
                <c:pt idx="10">
                  <c:v>1.2826781366014428</c:v>
                </c:pt>
                <c:pt idx="11">
                  <c:v>1.2826781366014428</c:v>
                </c:pt>
                <c:pt idx="12">
                  <c:v>1.2826781366014428</c:v>
                </c:pt>
                <c:pt idx="13">
                  <c:v>1.3041994018660494</c:v>
                </c:pt>
                <c:pt idx="14">
                  <c:v>1.3041994018660494</c:v>
                </c:pt>
                <c:pt idx="15">
                  <c:v>1.3041994018660494</c:v>
                </c:pt>
                <c:pt idx="16">
                  <c:v>1.3041994018660494</c:v>
                </c:pt>
                <c:pt idx="17">
                  <c:v>1.3041994018660494</c:v>
                </c:pt>
                <c:pt idx="18">
                  <c:v>1.3041994018660494</c:v>
                </c:pt>
                <c:pt idx="19">
                  <c:v>1.3041994018660494</c:v>
                </c:pt>
                <c:pt idx="20">
                  <c:v>1.3041994018660494</c:v>
                </c:pt>
                <c:pt idx="21">
                  <c:v>1.3041994018660494</c:v>
                </c:pt>
                <c:pt idx="22">
                  <c:v>1.3041994018660494</c:v>
                </c:pt>
                <c:pt idx="23">
                  <c:v>1.3041994018660494</c:v>
                </c:pt>
                <c:pt idx="24">
                  <c:v>1.2072027776694307</c:v>
                </c:pt>
                <c:pt idx="25">
                  <c:v>1.2072027776694307</c:v>
                </c:pt>
                <c:pt idx="26">
                  <c:v>1.2072027776694307</c:v>
                </c:pt>
                <c:pt idx="27">
                  <c:v>1.2072027776694307</c:v>
                </c:pt>
                <c:pt idx="28">
                  <c:v>1.2072027776694307</c:v>
                </c:pt>
                <c:pt idx="29">
                  <c:v>1.2072027776694307</c:v>
                </c:pt>
                <c:pt idx="30">
                  <c:v>1.2072027776694307</c:v>
                </c:pt>
                <c:pt idx="31">
                  <c:v>1.2072027776694307</c:v>
                </c:pt>
                <c:pt idx="32">
                  <c:v>1.2072027776694307</c:v>
                </c:pt>
                <c:pt idx="33">
                  <c:v>1.2072027776694307</c:v>
                </c:pt>
                <c:pt idx="34">
                  <c:v>1.1703139909036238</c:v>
                </c:pt>
                <c:pt idx="35">
                  <c:v>1.1703139909036238</c:v>
                </c:pt>
                <c:pt idx="36">
                  <c:v>1.1703139909036238</c:v>
                </c:pt>
                <c:pt idx="37">
                  <c:v>1.1703139909036238</c:v>
                </c:pt>
                <c:pt idx="38">
                  <c:v>1.1703139909036238</c:v>
                </c:pt>
                <c:pt idx="39">
                  <c:v>1.1703139909036238</c:v>
                </c:pt>
                <c:pt idx="40">
                  <c:v>1.1703139909036238</c:v>
                </c:pt>
                <c:pt idx="41">
                  <c:v>1.1703139909036238</c:v>
                </c:pt>
                <c:pt idx="42">
                  <c:v>1.1703139909036238</c:v>
                </c:pt>
                <c:pt idx="43">
                  <c:v>1.1576848017600825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Data'!$B$34:$AS$34</c:f>
              <c:strCache>
                <c:ptCount val="4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  <c:pt idx="38">
                  <c:v>43617</c:v>
                </c:pt>
                <c:pt idx="39">
                  <c:v>43647</c:v>
                </c:pt>
                <c:pt idx="40">
                  <c:v>43678</c:v>
                </c:pt>
                <c:pt idx="41">
                  <c:v>43709</c:v>
                </c:pt>
                <c:pt idx="42">
                  <c:v>43739</c:v>
                </c:pt>
                <c:pt idx="43">
                  <c:v>43770</c:v>
                </c:pt>
              </c:strCache>
            </c:strRef>
          </c:cat>
          <c:val>
            <c:numRef>
              <c:f>'SPC Chart Data'!$B$42:$AS$42</c:f>
              <c:numCache>
                <c:ptCount val="44"/>
                <c:pt idx="0">
                  <c:v>0.8974891815872885</c:v>
                </c:pt>
                <c:pt idx="1">
                  <c:v>0.8974891815872885</c:v>
                </c:pt>
                <c:pt idx="2">
                  <c:v>0.8974891815872885</c:v>
                </c:pt>
                <c:pt idx="3">
                  <c:v>0.8974891815872885</c:v>
                </c:pt>
                <c:pt idx="4">
                  <c:v>0.8974891815872885</c:v>
                </c:pt>
                <c:pt idx="5">
                  <c:v>0.8974891815872885</c:v>
                </c:pt>
                <c:pt idx="6">
                  <c:v>0.8974891815872885</c:v>
                </c:pt>
                <c:pt idx="7">
                  <c:v>0.8974891815872885</c:v>
                </c:pt>
                <c:pt idx="8">
                  <c:v>0.8974891815872885</c:v>
                </c:pt>
                <c:pt idx="9">
                  <c:v>0.8974891815872885</c:v>
                </c:pt>
                <c:pt idx="10">
                  <c:v>0.8974891815872885</c:v>
                </c:pt>
                <c:pt idx="11">
                  <c:v>0.8974891815872885</c:v>
                </c:pt>
                <c:pt idx="12">
                  <c:v>0.8974891815872885</c:v>
                </c:pt>
                <c:pt idx="13">
                  <c:v>0.8811492740322957</c:v>
                </c:pt>
                <c:pt idx="14">
                  <c:v>0.8811492740322957</c:v>
                </c:pt>
                <c:pt idx="15">
                  <c:v>0.8811492740322957</c:v>
                </c:pt>
                <c:pt idx="16">
                  <c:v>0.8811492740322957</c:v>
                </c:pt>
                <c:pt idx="17">
                  <c:v>0.8811492740322957</c:v>
                </c:pt>
                <c:pt idx="18">
                  <c:v>0.8811492740322957</c:v>
                </c:pt>
                <c:pt idx="19">
                  <c:v>0.8811492740322957</c:v>
                </c:pt>
                <c:pt idx="20">
                  <c:v>0.8811492740322957</c:v>
                </c:pt>
                <c:pt idx="21">
                  <c:v>0.8811492740322957</c:v>
                </c:pt>
                <c:pt idx="22">
                  <c:v>0.8811492740322957</c:v>
                </c:pt>
                <c:pt idx="23">
                  <c:v>0.8811492740322957</c:v>
                </c:pt>
                <c:pt idx="24">
                  <c:v>0.8805488511357312</c:v>
                </c:pt>
                <c:pt idx="25">
                  <c:v>0.8805488511357312</c:v>
                </c:pt>
                <c:pt idx="26">
                  <c:v>0.8805488511357312</c:v>
                </c:pt>
                <c:pt idx="27">
                  <c:v>0.8805488511357312</c:v>
                </c:pt>
                <c:pt idx="28">
                  <c:v>0.8805488511357312</c:v>
                </c:pt>
                <c:pt idx="29">
                  <c:v>0.8805488511357312</c:v>
                </c:pt>
                <c:pt idx="30">
                  <c:v>0.8805488511357312</c:v>
                </c:pt>
                <c:pt idx="31">
                  <c:v>0.8805488511357312</c:v>
                </c:pt>
                <c:pt idx="32">
                  <c:v>0.8805488511357312</c:v>
                </c:pt>
                <c:pt idx="33">
                  <c:v>0.8805488511357312</c:v>
                </c:pt>
                <c:pt idx="34">
                  <c:v>0.8436600643699242</c:v>
                </c:pt>
                <c:pt idx="35">
                  <c:v>0.8436600643699242</c:v>
                </c:pt>
                <c:pt idx="36">
                  <c:v>0.8436600643699242</c:v>
                </c:pt>
                <c:pt idx="37">
                  <c:v>0.8436600643699242</c:v>
                </c:pt>
                <c:pt idx="38">
                  <c:v>0.8436600643699242</c:v>
                </c:pt>
                <c:pt idx="39">
                  <c:v>0.8436600643699242</c:v>
                </c:pt>
                <c:pt idx="40">
                  <c:v>0.8436600643699242</c:v>
                </c:pt>
                <c:pt idx="41">
                  <c:v>0.8436600643699242</c:v>
                </c:pt>
                <c:pt idx="42">
                  <c:v>0.8436600643699242</c:v>
                </c:pt>
                <c:pt idx="43">
                  <c:v>0.831030875226383</c:v>
                </c:pt>
              </c:numCache>
            </c:numRef>
          </c:val>
          <c:smooth val="0"/>
        </c:ser>
        <c:marker val="1"/>
        <c:axId val="38120105"/>
        <c:axId val="7536626"/>
      </c:lineChart>
      <c:dateAx>
        <c:axId val="3812010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3662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7536626"/>
        <c:scaling>
          <c:orientation val="minMax"/>
          <c:min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Planned Hours Filled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20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Care Staff - night</a:t>
            </a:r>
          </a:p>
        </c:rich>
      </c:tx>
      <c:layout>
        <c:manualLayout>
          <c:xMode val="factor"/>
          <c:yMode val="factor"/>
          <c:x val="-0.000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705"/>
          <c:w val="0.952"/>
          <c:h val="0.92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'SPC Chart Data'!$B$46:$AS$46</c:f>
              <c:strCache>
                <c:ptCount val="4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  <c:pt idx="38">
                  <c:v>43617</c:v>
                </c:pt>
                <c:pt idx="39">
                  <c:v>43647</c:v>
                </c:pt>
                <c:pt idx="40">
                  <c:v>43678</c:v>
                </c:pt>
                <c:pt idx="41">
                  <c:v>43709</c:v>
                </c:pt>
                <c:pt idx="42">
                  <c:v>43739</c:v>
                </c:pt>
                <c:pt idx="43">
                  <c:v>43770</c:v>
                </c:pt>
              </c:strCache>
            </c:strRef>
          </c:cat>
          <c:val>
            <c:numRef>
              <c:f>'SPC Chart Data'!$B$51:$AS$51</c:f>
              <c:numCache>
                <c:ptCount val="44"/>
                <c:pt idx="0">
                  <c:v>1.221</c:v>
                </c:pt>
                <c:pt idx="1">
                  <c:v>1.173</c:v>
                </c:pt>
                <c:pt idx="2">
                  <c:v>1.23</c:v>
                </c:pt>
                <c:pt idx="3">
                  <c:v>1.24</c:v>
                </c:pt>
                <c:pt idx="4">
                  <c:v>1.244</c:v>
                </c:pt>
                <c:pt idx="5">
                  <c:v>1.275</c:v>
                </c:pt>
                <c:pt idx="6">
                  <c:v>1.175</c:v>
                </c:pt>
                <c:pt idx="7">
                  <c:v>1.19</c:v>
                </c:pt>
                <c:pt idx="8">
                  <c:v>1.14</c:v>
                </c:pt>
                <c:pt idx="9">
                  <c:v>1.134</c:v>
                </c:pt>
                <c:pt idx="10">
                  <c:v>1.092</c:v>
                </c:pt>
                <c:pt idx="11">
                  <c:v>1.147</c:v>
                </c:pt>
                <c:pt idx="12">
                  <c:v>1.1</c:v>
                </c:pt>
                <c:pt idx="13">
                  <c:v>1.049</c:v>
                </c:pt>
                <c:pt idx="14">
                  <c:v>1.082845744680851</c:v>
                </c:pt>
                <c:pt idx="15">
                  <c:v>1.118</c:v>
                </c:pt>
                <c:pt idx="16">
                  <c:v>1.421</c:v>
                </c:pt>
                <c:pt idx="17">
                  <c:v>1.274316323653792</c:v>
                </c:pt>
                <c:pt idx="18">
                  <c:v>1.214</c:v>
                </c:pt>
                <c:pt idx="19">
                  <c:v>1.223</c:v>
                </c:pt>
                <c:pt idx="20">
                  <c:v>1.151</c:v>
                </c:pt>
                <c:pt idx="21">
                  <c:v>1.228</c:v>
                </c:pt>
                <c:pt idx="22">
                  <c:v>1.155</c:v>
                </c:pt>
                <c:pt idx="23">
                  <c:v>1.233</c:v>
                </c:pt>
                <c:pt idx="24">
                  <c:v>1.097</c:v>
                </c:pt>
                <c:pt idx="25">
                  <c:v>1.32</c:v>
                </c:pt>
                <c:pt idx="26">
                  <c:v>1.2541436464088398</c:v>
                </c:pt>
                <c:pt idx="27">
                  <c:v>1.197</c:v>
                </c:pt>
                <c:pt idx="28">
                  <c:v>1.067</c:v>
                </c:pt>
                <c:pt idx="29">
                  <c:v>1.0504587155963303</c:v>
                </c:pt>
                <c:pt idx="30">
                  <c:v>1.1157407407407407</c:v>
                </c:pt>
                <c:pt idx="31">
                  <c:v>1.061904761904762</c:v>
                </c:pt>
                <c:pt idx="32">
                  <c:v>1.079646017699115</c:v>
                </c:pt>
                <c:pt idx="33">
                  <c:v>1.099264705882353</c:v>
                </c:pt>
                <c:pt idx="34">
                  <c:v>1.076417419884963</c:v>
                </c:pt>
                <c:pt idx="35">
                  <c:v>1.1649819494584837</c:v>
                </c:pt>
                <c:pt idx="36">
                  <c:v>1.0385135135135135</c:v>
                </c:pt>
                <c:pt idx="37">
                  <c:v>1.0599630996309963</c:v>
                </c:pt>
                <c:pt idx="38">
                  <c:v>0.9995901639344262</c:v>
                </c:pt>
                <c:pt idx="39">
                  <c:v>1.0526315789473684</c:v>
                </c:pt>
                <c:pt idx="40">
                  <c:v>1.0514112903225807</c:v>
                </c:pt>
                <c:pt idx="41">
                  <c:v>1.1089494163424125</c:v>
                </c:pt>
                <c:pt idx="42">
                  <c:v>1.09375</c:v>
                </c:pt>
                <c:pt idx="43">
                  <c:v>1.0514112903225807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Data'!$B$46:$AS$46</c:f>
              <c:strCache>
                <c:ptCount val="4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  <c:pt idx="38">
                  <c:v>43617</c:v>
                </c:pt>
                <c:pt idx="39">
                  <c:v>43647</c:v>
                </c:pt>
                <c:pt idx="40">
                  <c:v>43678</c:v>
                </c:pt>
                <c:pt idx="41">
                  <c:v>43709</c:v>
                </c:pt>
                <c:pt idx="42">
                  <c:v>43739</c:v>
                </c:pt>
                <c:pt idx="43">
                  <c:v>43770</c:v>
                </c:pt>
              </c:strCache>
            </c:strRef>
          </c:cat>
          <c:val>
            <c:numRef>
              <c:f>'SPC Chart Data'!$B$52:$AS$52</c:f>
              <c:numCache>
                <c:ptCount val="44"/>
                <c:pt idx="0">
                  <c:v>1.1831921476779936</c:v>
                </c:pt>
                <c:pt idx="1">
                  <c:v>1.1831921476779936</c:v>
                </c:pt>
                <c:pt idx="2">
                  <c:v>1.1831921476779936</c:v>
                </c:pt>
                <c:pt idx="3">
                  <c:v>1.1831921476779936</c:v>
                </c:pt>
                <c:pt idx="4">
                  <c:v>1.1831921476779936</c:v>
                </c:pt>
                <c:pt idx="5">
                  <c:v>1.1831921476779936</c:v>
                </c:pt>
                <c:pt idx="6">
                  <c:v>1.1831921476779936</c:v>
                </c:pt>
                <c:pt idx="7">
                  <c:v>1.1831921476779936</c:v>
                </c:pt>
                <c:pt idx="8">
                  <c:v>1.1831921476779936</c:v>
                </c:pt>
                <c:pt idx="9">
                  <c:v>1.1831921476779936</c:v>
                </c:pt>
                <c:pt idx="10">
                  <c:v>1.1831921476779936</c:v>
                </c:pt>
                <c:pt idx="11">
                  <c:v>1.1831921476779936</c:v>
                </c:pt>
                <c:pt idx="12">
                  <c:v>1.1831921476779936</c:v>
                </c:pt>
                <c:pt idx="13">
                  <c:v>1.1831921476779936</c:v>
                </c:pt>
                <c:pt idx="14">
                  <c:v>1.17035292865181</c:v>
                </c:pt>
                <c:pt idx="15">
                  <c:v>1.17035292865181</c:v>
                </c:pt>
                <c:pt idx="16">
                  <c:v>1.17035292865181</c:v>
                </c:pt>
                <c:pt idx="17">
                  <c:v>1.17035292865181</c:v>
                </c:pt>
                <c:pt idx="18">
                  <c:v>1.17035292865181</c:v>
                </c:pt>
                <c:pt idx="19">
                  <c:v>1.17035292865181</c:v>
                </c:pt>
                <c:pt idx="20">
                  <c:v>1.17035292865181</c:v>
                </c:pt>
                <c:pt idx="21">
                  <c:v>1.17035292865181</c:v>
                </c:pt>
                <c:pt idx="22">
                  <c:v>1.17035292865181</c:v>
                </c:pt>
                <c:pt idx="23">
                  <c:v>1.17035292865181</c:v>
                </c:pt>
                <c:pt idx="24">
                  <c:v>1.17035292865181</c:v>
                </c:pt>
                <c:pt idx="25">
                  <c:v>1.17035292865181</c:v>
                </c:pt>
                <c:pt idx="26">
                  <c:v>1.17035292865181</c:v>
                </c:pt>
                <c:pt idx="27">
                  <c:v>1.17035292865181</c:v>
                </c:pt>
                <c:pt idx="28">
                  <c:v>1.17035292865181</c:v>
                </c:pt>
                <c:pt idx="29">
                  <c:v>1.17035292865181</c:v>
                </c:pt>
                <c:pt idx="30">
                  <c:v>1.17035292865181</c:v>
                </c:pt>
                <c:pt idx="31">
                  <c:v>1.17035292865181</c:v>
                </c:pt>
                <c:pt idx="32">
                  <c:v>1.17035292865181</c:v>
                </c:pt>
                <c:pt idx="33">
                  <c:v>1.17035292865181</c:v>
                </c:pt>
                <c:pt idx="34">
                  <c:v>1.1048195718654437</c:v>
                </c:pt>
                <c:pt idx="35">
                  <c:v>1.1048195718654437</c:v>
                </c:pt>
                <c:pt idx="36">
                  <c:v>1.1048195718654437</c:v>
                </c:pt>
                <c:pt idx="37">
                  <c:v>1.1048195718654437</c:v>
                </c:pt>
                <c:pt idx="38">
                  <c:v>1.1048195718654437</c:v>
                </c:pt>
                <c:pt idx="39">
                  <c:v>1.1048195718654437</c:v>
                </c:pt>
                <c:pt idx="40">
                  <c:v>1.1048195718654437</c:v>
                </c:pt>
                <c:pt idx="41">
                  <c:v>1.1048195718654437</c:v>
                </c:pt>
                <c:pt idx="42">
                  <c:v>1.1048195718654437</c:v>
                </c:pt>
                <c:pt idx="43">
                  <c:v>1.1048195718654437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Data'!$B$46:$AS$46</c:f>
              <c:strCache>
                <c:ptCount val="4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  <c:pt idx="38">
                  <c:v>43617</c:v>
                </c:pt>
                <c:pt idx="39">
                  <c:v>43647</c:v>
                </c:pt>
                <c:pt idx="40">
                  <c:v>43678</c:v>
                </c:pt>
                <c:pt idx="41">
                  <c:v>43709</c:v>
                </c:pt>
                <c:pt idx="42">
                  <c:v>43739</c:v>
                </c:pt>
                <c:pt idx="43">
                  <c:v>43770</c:v>
                </c:pt>
              </c:strCache>
            </c:strRef>
          </c:cat>
          <c:val>
            <c:numRef>
              <c:f>'SPC Chart Data'!$B$53:$AS$53</c:f>
              <c:numCache>
                <c:ptCount val="44"/>
                <c:pt idx="0">
                  <c:v>1.4375975693211775</c:v>
                </c:pt>
                <c:pt idx="1">
                  <c:v>1.4375975693211775</c:v>
                </c:pt>
                <c:pt idx="2">
                  <c:v>1.4375975693211775</c:v>
                </c:pt>
                <c:pt idx="3">
                  <c:v>1.4375975693211775</c:v>
                </c:pt>
                <c:pt idx="4">
                  <c:v>1.4375975693211775</c:v>
                </c:pt>
                <c:pt idx="5">
                  <c:v>1.4375975693211775</c:v>
                </c:pt>
                <c:pt idx="6">
                  <c:v>1.4375975693211775</c:v>
                </c:pt>
                <c:pt idx="7">
                  <c:v>1.4375975693211775</c:v>
                </c:pt>
                <c:pt idx="8">
                  <c:v>1.4375975693211775</c:v>
                </c:pt>
                <c:pt idx="9">
                  <c:v>1.4375975693211775</c:v>
                </c:pt>
                <c:pt idx="10">
                  <c:v>1.4375975693211775</c:v>
                </c:pt>
                <c:pt idx="11">
                  <c:v>1.4375975693211775</c:v>
                </c:pt>
                <c:pt idx="12">
                  <c:v>1.4375975693211775</c:v>
                </c:pt>
                <c:pt idx="13">
                  <c:v>1.4375975693211775</c:v>
                </c:pt>
                <c:pt idx="14">
                  <c:v>1.4524860972230675</c:v>
                </c:pt>
                <c:pt idx="15">
                  <c:v>1.4524860972230675</c:v>
                </c:pt>
                <c:pt idx="16">
                  <c:v>1.4524860972230675</c:v>
                </c:pt>
                <c:pt idx="17">
                  <c:v>1.4524860972230675</c:v>
                </c:pt>
                <c:pt idx="18">
                  <c:v>1.4524860972230675</c:v>
                </c:pt>
                <c:pt idx="19">
                  <c:v>1.4524860972230675</c:v>
                </c:pt>
                <c:pt idx="20">
                  <c:v>1.4524860972230675</c:v>
                </c:pt>
                <c:pt idx="21">
                  <c:v>1.4524860972230675</c:v>
                </c:pt>
                <c:pt idx="22">
                  <c:v>1.4524860972230675</c:v>
                </c:pt>
                <c:pt idx="23">
                  <c:v>1.4524860972230675</c:v>
                </c:pt>
                <c:pt idx="24">
                  <c:v>1.4524860972230675</c:v>
                </c:pt>
                <c:pt idx="25">
                  <c:v>1.4524860972230675</c:v>
                </c:pt>
                <c:pt idx="26">
                  <c:v>1.4524860972230675</c:v>
                </c:pt>
                <c:pt idx="27">
                  <c:v>1.4524860972230675</c:v>
                </c:pt>
                <c:pt idx="28">
                  <c:v>1.4524860972230675</c:v>
                </c:pt>
                <c:pt idx="29">
                  <c:v>1.4524860972230675</c:v>
                </c:pt>
                <c:pt idx="30">
                  <c:v>1.4524860972230675</c:v>
                </c:pt>
                <c:pt idx="31">
                  <c:v>1.4524860972230675</c:v>
                </c:pt>
                <c:pt idx="32">
                  <c:v>1.4524860972230675</c:v>
                </c:pt>
                <c:pt idx="33">
                  <c:v>1.4524860972230675</c:v>
                </c:pt>
                <c:pt idx="34">
                  <c:v>1.3869527404367012</c:v>
                </c:pt>
                <c:pt idx="35">
                  <c:v>1.3869527404367012</c:v>
                </c:pt>
                <c:pt idx="36">
                  <c:v>1.3869527404367012</c:v>
                </c:pt>
                <c:pt idx="37">
                  <c:v>1.3869527404367012</c:v>
                </c:pt>
                <c:pt idx="38">
                  <c:v>1.3869527404367012</c:v>
                </c:pt>
                <c:pt idx="39">
                  <c:v>1.3869527404367012</c:v>
                </c:pt>
                <c:pt idx="40">
                  <c:v>1.3869527404367012</c:v>
                </c:pt>
                <c:pt idx="41">
                  <c:v>1.3869527404367012</c:v>
                </c:pt>
                <c:pt idx="42">
                  <c:v>1.3869527404367012</c:v>
                </c:pt>
                <c:pt idx="43">
                  <c:v>1.3869527404367012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Data'!$B$46:$AS$46</c:f>
              <c:strCache>
                <c:ptCount val="44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  <c:pt idx="38">
                  <c:v>43617</c:v>
                </c:pt>
                <c:pt idx="39">
                  <c:v>43647</c:v>
                </c:pt>
                <c:pt idx="40">
                  <c:v>43678</c:v>
                </c:pt>
                <c:pt idx="41">
                  <c:v>43709</c:v>
                </c:pt>
                <c:pt idx="42">
                  <c:v>43739</c:v>
                </c:pt>
                <c:pt idx="43">
                  <c:v>43770</c:v>
                </c:pt>
              </c:strCache>
            </c:strRef>
          </c:cat>
          <c:val>
            <c:numRef>
              <c:f>'SPC Chart Data'!$B$54:$AS$54</c:f>
              <c:numCache>
                <c:ptCount val="44"/>
                <c:pt idx="0">
                  <c:v>0.9287867260348098</c:v>
                </c:pt>
                <c:pt idx="1">
                  <c:v>0.9287867260348098</c:v>
                </c:pt>
                <c:pt idx="2">
                  <c:v>0.9287867260348098</c:v>
                </c:pt>
                <c:pt idx="3">
                  <c:v>0.9287867260348098</c:v>
                </c:pt>
                <c:pt idx="4">
                  <c:v>0.9287867260348098</c:v>
                </c:pt>
                <c:pt idx="5">
                  <c:v>0.9287867260348098</c:v>
                </c:pt>
                <c:pt idx="6">
                  <c:v>0.9287867260348098</c:v>
                </c:pt>
                <c:pt idx="7">
                  <c:v>0.9287867260348098</c:v>
                </c:pt>
                <c:pt idx="8">
                  <c:v>0.9287867260348098</c:v>
                </c:pt>
                <c:pt idx="9">
                  <c:v>0.9287867260348098</c:v>
                </c:pt>
                <c:pt idx="10">
                  <c:v>0.9287867260348098</c:v>
                </c:pt>
                <c:pt idx="11">
                  <c:v>0.9287867260348098</c:v>
                </c:pt>
                <c:pt idx="12">
                  <c:v>0.9287867260348098</c:v>
                </c:pt>
                <c:pt idx="13">
                  <c:v>0.9287867260348098</c:v>
                </c:pt>
                <c:pt idx="14">
                  <c:v>0.8882197600805524</c:v>
                </c:pt>
                <c:pt idx="15">
                  <c:v>0.8882197600805524</c:v>
                </c:pt>
                <c:pt idx="16">
                  <c:v>0.8882197600805524</c:v>
                </c:pt>
                <c:pt idx="17">
                  <c:v>0.8882197600805524</c:v>
                </c:pt>
                <c:pt idx="18">
                  <c:v>0.8882197600805524</c:v>
                </c:pt>
                <c:pt idx="19">
                  <c:v>0.8882197600805524</c:v>
                </c:pt>
                <c:pt idx="20">
                  <c:v>0.8882197600805524</c:v>
                </c:pt>
                <c:pt idx="21">
                  <c:v>0.8882197600805524</c:v>
                </c:pt>
                <c:pt idx="22">
                  <c:v>0.8882197600805524</c:v>
                </c:pt>
                <c:pt idx="23">
                  <c:v>0.8882197600805524</c:v>
                </c:pt>
                <c:pt idx="24">
                  <c:v>0.8882197600805524</c:v>
                </c:pt>
                <c:pt idx="25">
                  <c:v>0.8882197600805524</c:v>
                </c:pt>
                <c:pt idx="26">
                  <c:v>0.8882197600805524</c:v>
                </c:pt>
                <c:pt idx="27">
                  <c:v>0.8882197600805524</c:v>
                </c:pt>
                <c:pt idx="28">
                  <c:v>0.8882197600805524</c:v>
                </c:pt>
                <c:pt idx="29">
                  <c:v>0.8882197600805524</c:v>
                </c:pt>
                <c:pt idx="30">
                  <c:v>0.8882197600805524</c:v>
                </c:pt>
                <c:pt idx="31">
                  <c:v>0.8882197600805524</c:v>
                </c:pt>
                <c:pt idx="32">
                  <c:v>0.8882197600805524</c:v>
                </c:pt>
                <c:pt idx="33">
                  <c:v>0.8882197600805524</c:v>
                </c:pt>
                <c:pt idx="34">
                  <c:v>0.8226864032941861</c:v>
                </c:pt>
                <c:pt idx="35">
                  <c:v>0.8226864032941861</c:v>
                </c:pt>
                <c:pt idx="36">
                  <c:v>0.8226864032941861</c:v>
                </c:pt>
                <c:pt idx="37">
                  <c:v>0.8226864032941861</c:v>
                </c:pt>
                <c:pt idx="38">
                  <c:v>0.8226864032941861</c:v>
                </c:pt>
                <c:pt idx="39">
                  <c:v>0.8226864032941861</c:v>
                </c:pt>
                <c:pt idx="40">
                  <c:v>0.8226864032941861</c:v>
                </c:pt>
                <c:pt idx="41">
                  <c:v>0.8226864032941861</c:v>
                </c:pt>
                <c:pt idx="42">
                  <c:v>0.8226864032941861</c:v>
                </c:pt>
                <c:pt idx="43">
                  <c:v>0.8226864032941861</c:v>
                </c:pt>
              </c:numCache>
            </c:numRef>
          </c:val>
          <c:smooth val="0"/>
        </c:ser>
        <c:marker val="1"/>
        <c:axId val="720771"/>
        <c:axId val="6486940"/>
      </c:lineChart>
      <c:dateAx>
        <c:axId val="72077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694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486940"/>
        <c:scaling>
          <c:orientation val="minMax"/>
          <c:min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Planned Hours Filled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0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19050</xdr:rowOff>
    </xdr:from>
    <xdr:to>
      <xdr:col>28</xdr:col>
      <xdr:colOff>581025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61925" y="2038350"/>
        <a:ext cx="202215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37</xdr:row>
      <xdr:rowOff>95250</xdr:rowOff>
    </xdr:from>
    <xdr:to>
      <xdr:col>14</xdr:col>
      <xdr:colOff>200025</xdr:colOff>
      <xdr:row>62</xdr:row>
      <xdr:rowOff>28575</xdr:rowOff>
    </xdr:to>
    <xdr:graphicFrame>
      <xdr:nvGraphicFramePr>
        <xdr:cNvPr id="2" name="Chart 3"/>
        <xdr:cNvGraphicFramePr/>
      </xdr:nvGraphicFramePr>
      <xdr:xfrm>
        <a:off x="133350" y="7258050"/>
        <a:ext cx="1133475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381000</xdr:colOff>
      <xdr:row>37</xdr:row>
      <xdr:rowOff>95250</xdr:rowOff>
    </xdr:from>
    <xdr:to>
      <xdr:col>33</xdr:col>
      <xdr:colOff>200025</xdr:colOff>
      <xdr:row>61</xdr:row>
      <xdr:rowOff>161925</xdr:rowOff>
    </xdr:to>
    <xdr:graphicFrame>
      <xdr:nvGraphicFramePr>
        <xdr:cNvPr id="3" name="Chart 4"/>
        <xdr:cNvGraphicFramePr/>
      </xdr:nvGraphicFramePr>
      <xdr:xfrm>
        <a:off x="11649075" y="7258050"/>
        <a:ext cx="11401425" cy="4638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276225</xdr:colOff>
      <xdr:row>66</xdr:row>
      <xdr:rowOff>171450</xdr:rowOff>
    </xdr:from>
    <xdr:to>
      <xdr:col>14</xdr:col>
      <xdr:colOff>247650</xdr:colOff>
      <xdr:row>90</xdr:row>
      <xdr:rowOff>66675</xdr:rowOff>
    </xdr:to>
    <xdr:graphicFrame>
      <xdr:nvGraphicFramePr>
        <xdr:cNvPr id="4" name="Chart 5"/>
        <xdr:cNvGraphicFramePr/>
      </xdr:nvGraphicFramePr>
      <xdr:xfrm>
        <a:off x="276225" y="12858750"/>
        <a:ext cx="11239500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352425</xdr:colOff>
      <xdr:row>65</xdr:row>
      <xdr:rowOff>57150</xdr:rowOff>
    </xdr:from>
    <xdr:to>
      <xdr:col>35</xdr:col>
      <xdr:colOff>314325</xdr:colOff>
      <xdr:row>91</xdr:row>
      <xdr:rowOff>95250</xdr:rowOff>
    </xdr:to>
    <xdr:graphicFrame>
      <xdr:nvGraphicFramePr>
        <xdr:cNvPr id="5" name="Chart 3"/>
        <xdr:cNvGraphicFramePr/>
      </xdr:nvGraphicFramePr>
      <xdr:xfrm>
        <a:off x="12230100" y="12553950"/>
        <a:ext cx="12153900" cy="4991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47625</xdr:colOff>
      <xdr:row>25</xdr:row>
      <xdr:rowOff>0</xdr:rowOff>
    </xdr:from>
    <xdr:to>
      <xdr:col>18</xdr:col>
      <xdr:colOff>266700</xdr:colOff>
      <xdr:row>28</xdr:row>
      <xdr:rowOff>57150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10706100" y="4876800"/>
          <a:ext cx="32670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note that due to the  NHS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Strategic Data Collection Service (SDCS)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request for AHP data, all staff now includes AHPs from November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7109375" style="17" customWidth="1"/>
    <col min="2" max="3" width="17.421875" style="17" customWidth="1"/>
    <col min="4" max="4" width="19.8515625" style="17" customWidth="1"/>
    <col min="5" max="5" width="8.421875" style="17" bestFit="1" customWidth="1"/>
    <col min="6" max="16" width="9.57421875" style="17" bestFit="1" customWidth="1"/>
    <col min="17" max="17" width="5.57421875" style="17" bestFit="1" customWidth="1"/>
    <col min="18" max="23" width="11.7109375" style="17" customWidth="1"/>
    <col min="24" max="24" width="4.421875" style="17" customWidth="1"/>
    <col min="25" max="16384" width="9.140625" style="17" customWidth="1"/>
  </cols>
  <sheetData>
    <row r="1" spans="1:23" ht="33.75">
      <c r="A1" s="15"/>
      <c r="B1" s="15"/>
      <c r="C1" s="15"/>
      <c r="D1" s="16" t="s">
        <v>0</v>
      </c>
      <c r="E1" s="15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5"/>
      <c r="S1" s="15"/>
      <c r="T1" s="15"/>
      <c r="U1" s="15"/>
      <c r="V1" s="15"/>
      <c r="W1" s="15"/>
    </row>
    <row r="2" spans="1:23" ht="38.25">
      <c r="A2" s="18" t="s">
        <v>1</v>
      </c>
      <c r="B2" s="19" t="s">
        <v>2</v>
      </c>
      <c r="C2" s="20" t="s">
        <v>3</v>
      </c>
      <c r="D2" s="21" t="s">
        <v>51</v>
      </c>
      <c r="E2" s="22"/>
      <c r="F2" s="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3"/>
      <c r="S2" s="23"/>
      <c r="T2" s="23"/>
      <c r="U2" s="23"/>
      <c r="V2" s="23"/>
      <c r="W2" s="23"/>
    </row>
    <row r="3" spans="1:23" ht="18">
      <c r="A3" s="18" t="s">
        <v>4</v>
      </c>
      <c r="B3" s="32">
        <v>43770</v>
      </c>
      <c r="C3" s="15"/>
      <c r="D3" s="15"/>
      <c r="E3" s="15"/>
      <c r="F3" s="15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5"/>
      <c r="S3" s="15"/>
      <c r="T3" s="15"/>
      <c r="U3" s="15"/>
      <c r="V3" s="15"/>
      <c r="W3" s="15"/>
    </row>
    <row r="4" spans="1:17" ht="23.25">
      <c r="A4" s="24"/>
      <c r="Q4" s="6"/>
    </row>
    <row r="5" spans="1:23" ht="25.5" customHeight="1">
      <c r="A5" s="100" t="s">
        <v>5</v>
      </c>
      <c r="B5" s="100"/>
      <c r="C5" s="2"/>
      <c r="D5" s="2"/>
      <c r="E5" s="92" t="s">
        <v>6</v>
      </c>
      <c r="F5" s="93"/>
      <c r="G5" s="93"/>
      <c r="H5" s="93"/>
      <c r="I5" s="92" t="s">
        <v>7</v>
      </c>
      <c r="J5" s="93"/>
      <c r="K5" s="93"/>
      <c r="L5" s="94"/>
      <c r="M5" s="92" t="s">
        <v>63</v>
      </c>
      <c r="N5" s="93"/>
      <c r="O5" s="93"/>
      <c r="P5" s="94"/>
      <c r="Q5" s="6"/>
      <c r="R5" s="85" t="s">
        <v>6</v>
      </c>
      <c r="S5" s="91"/>
      <c r="T5" s="85" t="s">
        <v>7</v>
      </c>
      <c r="U5" s="86"/>
      <c r="V5" s="85" t="s">
        <v>63</v>
      </c>
      <c r="W5" s="86"/>
    </row>
    <row r="6" spans="1:23" ht="25.5" customHeight="1">
      <c r="A6" s="95" t="s">
        <v>8</v>
      </c>
      <c r="B6" s="96"/>
      <c r="C6" s="87" t="s">
        <v>9</v>
      </c>
      <c r="D6" s="5" t="s">
        <v>10</v>
      </c>
      <c r="E6" s="95" t="s">
        <v>54</v>
      </c>
      <c r="F6" s="96"/>
      <c r="G6" s="95" t="s">
        <v>11</v>
      </c>
      <c r="H6" s="96"/>
      <c r="I6" s="95" t="s">
        <v>54</v>
      </c>
      <c r="J6" s="96"/>
      <c r="K6" s="95" t="s">
        <v>11</v>
      </c>
      <c r="L6" s="96"/>
      <c r="M6" s="95" t="s">
        <v>52</v>
      </c>
      <c r="N6" s="96"/>
      <c r="O6" s="95" t="s">
        <v>53</v>
      </c>
      <c r="P6" s="96"/>
      <c r="Q6" s="6"/>
      <c r="R6" s="87" t="s">
        <v>55</v>
      </c>
      <c r="S6" s="87" t="s">
        <v>12</v>
      </c>
      <c r="T6" s="87" t="s">
        <v>55</v>
      </c>
      <c r="U6" s="87" t="s">
        <v>12</v>
      </c>
      <c r="V6" s="87" t="s">
        <v>57</v>
      </c>
      <c r="W6" s="87" t="s">
        <v>58</v>
      </c>
    </row>
    <row r="7" spans="1:26" ht="63.75">
      <c r="A7" s="8"/>
      <c r="B7" s="8" t="s">
        <v>13</v>
      </c>
      <c r="C7" s="88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88"/>
      <c r="S7" s="88"/>
      <c r="T7" s="88"/>
      <c r="U7" s="88"/>
      <c r="V7" s="88"/>
      <c r="W7" s="88"/>
      <c r="Y7" s="34" t="s">
        <v>28</v>
      </c>
      <c r="Z7" s="33" t="s">
        <v>29</v>
      </c>
    </row>
    <row r="8" spans="1:26" ht="27.75" customHeight="1">
      <c r="A8" s="11" t="s">
        <v>19</v>
      </c>
      <c r="B8" s="9" t="s">
        <v>30</v>
      </c>
      <c r="C8" s="10" t="s">
        <v>27</v>
      </c>
      <c r="D8" s="12" t="s">
        <v>18</v>
      </c>
      <c r="E8" s="36">
        <v>832.5</v>
      </c>
      <c r="F8" s="36">
        <v>825.25</v>
      </c>
      <c r="G8" s="36">
        <v>1235.25</v>
      </c>
      <c r="H8" s="36">
        <v>946.75</v>
      </c>
      <c r="I8" s="36">
        <v>600</v>
      </c>
      <c r="J8" s="36">
        <v>590</v>
      </c>
      <c r="K8" s="36">
        <v>300</v>
      </c>
      <c r="L8" s="36">
        <v>300</v>
      </c>
      <c r="M8" s="36">
        <v>211.5</v>
      </c>
      <c r="N8" s="36">
        <v>211.5</v>
      </c>
      <c r="O8" s="36">
        <v>147</v>
      </c>
      <c r="P8" s="36">
        <v>147</v>
      </c>
      <c r="Q8" s="6"/>
      <c r="R8" s="52">
        <f>IF(E8=0,"-",F8/E8)</f>
        <v>0.9912912912912913</v>
      </c>
      <c r="S8" s="59">
        <f>IF(G8=0,"-",H8/G8)</f>
        <v>0.7664440396680834</v>
      </c>
      <c r="T8" s="54">
        <f>IF(I8=0,"-",J8/I8)</f>
        <v>0.9833333333333333</v>
      </c>
      <c r="U8" s="61">
        <f>IF(K8=0,"-",L8/K8)</f>
        <v>1</v>
      </c>
      <c r="V8" s="66">
        <f>IF(M8=0,"-",N8/M8)</f>
        <v>1</v>
      </c>
      <c r="W8" s="83">
        <f>IF(O8=0,"-",P8/O8)</f>
        <v>1</v>
      </c>
      <c r="Y8" s="35">
        <v>11.612903225806452</v>
      </c>
      <c r="Z8" s="35">
        <v>9.096774193548388</v>
      </c>
    </row>
    <row r="9" spans="1:26" ht="27.75" customHeight="1">
      <c r="A9" s="11" t="s">
        <v>16</v>
      </c>
      <c r="B9" s="9" t="s">
        <v>32</v>
      </c>
      <c r="C9" s="10" t="s">
        <v>17</v>
      </c>
      <c r="D9" s="12" t="s">
        <v>18</v>
      </c>
      <c r="E9" s="36">
        <v>1257.5</v>
      </c>
      <c r="F9" s="36">
        <v>1190</v>
      </c>
      <c r="G9" s="36">
        <v>1737.5</v>
      </c>
      <c r="H9" s="36">
        <v>1705.5</v>
      </c>
      <c r="I9" s="36">
        <v>620</v>
      </c>
      <c r="J9" s="36">
        <v>620</v>
      </c>
      <c r="K9" s="36">
        <v>870</v>
      </c>
      <c r="L9" s="36">
        <v>867.5</v>
      </c>
      <c r="M9" s="36">
        <v>459</v>
      </c>
      <c r="N9" s="36">
        <v>459</v>
      </c>
      <c r="O9" s="36">
        <v>303</v>
      </c>
      <c r="P9" s="36">
        <v>303</v>
      </c>
      <c r="Q9" s="6"/>
      <c r="R9" s="52">
        <f>IF(E9=0,"-",F9/E9)</f>
        <v>0.9463220675944334</v>
      </c>
      <c r="S9" s="59">
        <f>IF(G9=0,"-",H9/G9)</f>
        <v>0.9815827338129497</v>
      </c>
      <c r="T9" s="54">
        <f>IF(I9=0,"-",J9/I9)</f>
        <v>1</v>
      </c>
      <c r="U9" s="61">
        <f>IF(K9=0,"-",L9/K9)</f>
        <v>0.9971264367816092</v>
      </c>
      <c r="V9" s="66">
        <f>IF(M9=0,"-",N9/M9)</f>
        <v>1</v>
      </c>
      <c r="W9" s="83">
        <f>IF(O9=0,"-",P9/O9)</f>
        <v>1</v>
      </c>
      <c r="Y9" s="25">
        <v>24.193548387096776</v>
      </c>
      <c r="Z9" s="25">
        <v>22.580645161290324</v>
      </c>
    </row>
    <row r="10" spans="1:26" ht="27.75" customHeight="1">
      <c r="A10" s="11" t="s">
        <v>20</v>
      </c>
      <c r="B10" s="9" t="s">
        <v>31</v>
      </c>
      <c r="C10" s="10" t="s">
        <v>21</v>
      </c>
      <c r="D10" s="12" t="s">
        <v>18</v>
      </c>
      <c r="E10" s="36">
        <v>1283.5</v>
      </c>
      <c r="F10" s="36">
        <v>1216.25</v>
      </c>
      <c r="G10" s="36">
        <v>1468.25</v>
      </c>
      <c r="H10" s="36">
        <v>1576.5</v>
      </c>
      <c r="I10" s="36">
        <v>600</v>
      </c>
      <c r="J10" s="36">
        <v>613</v>
      </c>
      <c r="K10" s="36">
        <v>600</v>
      </c>
      <c r="L10" s="36">
        <v>730</v>
      </c>
      <c r="M10" s="36">
        <v>360</v>
      </c>
      <c r="N10" s="36">
        <v>352.5</v>
      </c>
      <c r="O10" s="36">
        <v>109.25</v>
      </c>
      <c r="P10" s="36">
        <v>109.25</v>
      </c>
      <c r="Q10" s="6"/>
      <c r="R10" s="52">
        <f>IF(E10=0,"-",F10/E10)</f>
        <v>0.9476042072458122</v>
      </c>
      <c r="S10" s="59">
        <f>IF(G10=0,"-",H10/G10)</f>
        <v>1.0737272262898008</v>
      </c>
      <c r="T10" s="54">
        <f>IF(I10=0,"-",J10/I10)</f>
        <v>1.0216666666666667</v>
      </c>
      <c r="U10" s="61">
        <f>IF(K10=0,"-",L10/K10)</f>
        <v>1.2166666666666666</v>
      </c>
      <c r="V10" s="66">
        <f>IF(M10=0,"-",N10/M10)</f>
        <v>0.9791666666666666</v>
      </c>
      <c r="W10" s="83">
        <f>IF(O10=0,"-",P10/O10)</f>
        <v>1</v>
      </c>
      <c r="Y10" s="25">
        <v>23.225806451612904</v>
      </c>
      <c r="Z10" s="25">
        <v>20.161290322580644</v>
      </c>
    </row>
    <row r="11" spans="1:26" ht="27.75" customHeight="1">
      <c r="A11" s="11" t="s">
        <v>24</v>
      </c>
      <c r="B11" s="9" t="s">
        <v>25</v>
      </c>
      <c r="C11" s="10" t="s">
        <v>23</v>
      </c>
      <c r="D11" s="12" t="s">
        <v>18</v>
      </c>
      <c r="E11" s="36">
        <v>1315</v>
      </c>
      <c r="F11" s="36">
        <v>1302</v>
      </c>
      <c r="G11" s="36">
        <v>2028</v>
      </c>
      <c r="H11" s="36">
        <v>1977.35</v>
      </c>
      <c r="I11" s="36">
        <v>900</v>
      </c>
      <c r="J11" s="36">
        <v>870</v>
      </c>
      <c r="K11" s="36">
        <v>710</v>
      </c>
      <c r="L11" s="36">
        <v>710</v>
      </c>
      <c r="M11" s="36">
        <v>367.5</v>
      </c>
      <c r="N11" s="36">
        <v>367.5</v>
      </c>
      <c r="O11" s="36">
        <v>259.5</v>
      </c>
      <c r="P11" s="36">
        <v>259.5</v>
      </c>
      <c r="Q11" s="6"/>
      <c r="R11" s="52">
        <f>IF(E11=0,"-",F11/E11)</f>
        <v>0.9901140684410646</v>
      </c>
      <c r="S11" s="59">
        <f>IF(G11=0,"-",H11/G11)</f>
        <v>0.9750246548323471</v>
      </c>
      <c r="T11" s="54">
        <f>IF(I11=0,"-",J11/I11)</f>
        <v>0.9666666666666667</v>
      </c>
      <c r="U11" s="61">
        <f>IF(K11=0,"-",L11/K11)</f>
        <v>1</v>
      </c>
      <c r="V11" s="66">
        <f>IF(M11=0,"-",N11/M11)</f>
        <v>1</v>
      </c>
      <c r="W11" s="83">
        <f>IF(O11=0,"-",P11/O11)</f>
        <v>1</v>
      </c>
      <c r="Y11" s="35">
        <v>34.83870967741935</v>
      </c>
      <c r="Z11" s="35">
        <v>29.548387096774192</v>
      </c>
    </row>
    <row r="12" spans="1:26" ht="15">
      <c r="A12" s="26"/>
      <c r="B12" s="26"/>
      <c r="C12" s="26"/>
      <c r="D12" s="26"/>
      <c r="E12" s="27">
        <f aca="true" t="shared" si="0" ref="E12:L12">SUM(E8:E11)</f>
        <v>4688.5</v>
      </c>
      <c r="F12" s="27">
        <f t="shared" si="0"/>
        <v>4533.5</v>
      </c>
      <c r="G12" s="27">
        <f t="shared" si="0"/>
        <v>6469</v>
      </c>
      <c r="H12" s="27">
        <f t="shared" si="0"/>
        <v>6206.1</v>
      </c>
      <c r="I12" s="27">
        <f t="shared" si="0"/>
        <v>2720</v>
      </c>
      <c r="J12" s="27">
        <f t="shared" si="0"/>
        <v>2693</v>
      </c>
      <c r="K12" s="27">
        <f t="shared" si="0"/>
        <v>2480</v>
      </c>
      <c r="L12" s="27">
        <f t="shared" si="0"/>
        <v>2607.5</v>
      </c>
      <c r="M12" s="27">
        <f>SUM(M8:M11)</f>
        <v>1398</v>
      </c>
      <c r="N12" s="27">
        <f>SUM(N8:N11)</f>
        <v>1390.5</v>
      </c>
      <c r="O12" s="27">
        <f>SUM(O8:O11)</f>
        <v>818.75</v>
      </c>
      <c r="P12" s="27">
        <f>SUM(P8:P11)</f>
        <v>818.75</v>
      </c>
      <c r="Q12" s="6"/>
      <c r="R12" s="53">
        <f>F12/E12</f>
        <v>0.9669403860509758</v>
      </c>
      <c r="S12" s="60">
        <f>H12/G12</f>
        <v>0.9593600247333437</v>
      </c>
      <c r="T12" s="56">
        <f>J12/I12</f>
        <v>0.9900735294117647</v>
      </c>
      <c r="U12" s="63">
        <f>L12/K12</f>
        <v>1.0514112903225807</v>
      </c>
      <c r="V12" s="67">
        <f>N12/M12</f>
        <v>0.9946351931330472</v>
      </c>
      <c r="W12" s="84">
        <f>P12/O12</f>
        <v>1</v>
      </c>
      <c r="Y12" s="30">
        <f>AVERAGE(Y8:Y11)</f>
        <v>23.467741935483872</v>
      </c>
      <c r="Z12" s="30">
        <f>AVERAGE(Z8:Z11)</f>
        <v>20.346774193548388</v>
      </c>
    </row>
    <row r="13" spans="18:26" ht="15">
      <c r="R13" s="97" t="s">
        <v>59</v>
      </c>
      <c r="S13" s="98"/>
      <c r="T13" s="98"/>
      <c r="U13" s="99"/>
      <c r="V13" s="89">
        <f>(F12+H12+J12+L12+N12+P12)/(E12+G12+I12+K12+M12+O12)</f>
        <v>0.9825080420474581</v>
      </c>
      <c r="W13" s="90"/>
      <c r="Y13" s="31"/>
      <c r="Z13" s="31"/>
    </row>
  </sheetData>
  <sheetProtection/>
  <mergeCells count="23">
    <mergeCell ref="E6:F6"/>
    <mergeCell ref="G6:H6"/>
    <mergeCell ref="A5:B5"/>
    <mergeCell ref="A6:B6"/>
    <mergeCell ref="C6:C7"/>
    <mergeCell ref="I6:J6"/>
    <mergeCell ref="K6:L6"/>
    <mergeCell ref="I5:L5"/>
    <mergeCell ref="R5:S5"/>
    <mergeCell ref="R13:U13"/>
    <mergeCell ref="E5:H5"/>
    <mergeCell ref="V5:W5"/>
    <mergeCell ref="V6:V7"/>
    <mergeCell ref="W6:W7"/>
    <mergeCell ref="M5:P5"/>
    <mergeCell ref="M6:N6"/>
    <mergeCell ref="O6:P6"/>
    <mergeCell ref="U6:U7"/>
    <mergeCell ref="T5:U5"/>
    <mergeCell ref="V13:W13"/>
    <mergeCell ref="R6:R7"/>
    <mergeCell ref="S6:S7"/>
    <mergeCell ref="T6:T7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Y77"/>
  <sheetViews>
    <sheetView showGridLines="0" zoomScale="70" zoomScaleNormal="70" zoomScalePageLayoutView="0" workbookViewId="0" topLeftCell="A1">
      <selection activeCell="L67" sqref="L67"/>
    </sheetView>
  </sheetViews>
  <sheetFormatPr defaultColWidth="9.140625" defaultRowHeight="15"/>
  <cols>
    <col min="1" max="1" width="42.8515625" style="0" customWidth="1"/>
    <col min="2" max="3" width="11.28125" style="0" customWidth="1"/>
    <col min="4" max="4" width="12.140625" style="0" bestFit="1" customWidth="1"/>
  </cols>
  <sheetData>
    <row r="2" spans="1:4" ht="15.75">
      <c r="A2" s="79">
        <v>43770</v>
      </c>
      <c r="B2" s="37"/>
      <c r="C2" s="37"/>
      <c r="D2" s="37"/>
    </row>
    <row r="3" spans="1:4" ht="15.75">
      <c r="A3" s="37"/>
      <c r="B3" s="37"/>
      <c r="C3" s="37"/>
      <c r="D3" s="37"/>
    </row>
    <row r="4" spans="1:4" ht="15.75">
      <c r="A4" s="37"/>
      <c r="B4" s="38" t="s">
        <v>6</v>
      </c>
      <c r="C4" s="38" t="s">
        <v>7</v>
      </c>
      <c r="D4" s="38" t="s">
        <v>43</v>
      </c>
    </row>
    <row r="5" spans="1:4" ht="18.75" customHeight="1">
      <c r="A5" s="38" t="s">
        <v>45</v>
      </c>
      <c r="B5" s="44">
        <f>'Summary '!R12</f>
        <v>0.9669403860509758</v>
      </c>
      <c r="C5" s="44">
        <f>'Summary '!T12</f>
        <v>0.9900735294117647</v>
      </c>
      <c r="D5" s="44">
        <f>('Summary '!F12+'Summary '!J12)/('Summary '!E12+'Summary '!I12)</f>
        <v>0.9754336235405278</v>
      </c>
    </row>
    <row r="6" spans="1:4" ht="15.75">
      <c r="A6" s="38" t="s">
        <v>11</v>
      </c>
      <c r="B6" s="44">
        <f>'Summary '!S12</f>
        <v>0.9593600247333437</v>
      </c>
      <c r="C6" s="44">
        <f>'Summary '!U12</f>
        <v>1.0514112903225807</v>
      </c>
      <c r="D6" s="44">
        <f>('Summary '!H12+'Summary '!L12)/('Summary '!G12+'Summary '!K12)</f>
        <v>0.9848698178567438</v>
      </c>
    </row>
    <row r="7" spans="1:4" s="49" customFormat="1" ht="15.75">
      <c r="A7" s="38" t="s">
        <v>60</v>
      </c>
      <c r="B7" s="44">
        <f>'Summary '!V12</f>
        <v>0.9946351931330472</v>
      </c>
      <c r="C7" s="51"/>
      <c r="D7" s="44">
        <f>'Summary '!V12</f>
        <v>0.9946351931330472</v>
      </c>
    </row>
    <row r="8" spans="1:4" s="49" customFormat="1" ht="15.75">
      <c r="A8" s="38" t="s">
        <v>56</v>
      </c>
      <c r="B8" s="44">
        <f>'Summary '!W12</f>
        <v>1</v>
      </c>
      <c r="C8" s="51"/>
      <c r="D8" s="44">
        <f>'Summary '!W12</f>
        <v>1</v>
      </c>
    </row>
    <row r="9" spans="1:4" ht="15.75">
      <c r="A9" s="38" t="s">
        <v>43</v>
      </c>
      <c r="B9" s="44">
        <f>('Summary '!F12+'Summary '!H12+'Summary '!N12+'Summary '!P12)/('Summary '!E12+'Summary '!G12+'Summary '!M12+'Summary '!O12)</f>
        <v>0.968192608931342</v>
      </c>
      <c r="C9" s="44">
        <f>('Summary '!J12+'Summary '!L12)/('Summary '!I12+'Summary '!K12)</f>
        <v>1.019326923076923</v>
      </c>
      <c r="D9" s="44">
        <f>('Summary '!F12+'Summary '!H12+'Summary '!J12+'Summary '!L12+'Summary '!N12+'Summary '!P12)/('Summary '!E12+'Summary '!G12+'Summary '!I12+'Summary '!K12+'Summary '!M12+'Summary '!O12)</f>
        <v>0.9825080420474581</v>
      </c>
    </row>
    <row r="11" s="49" customFormat="1" ht="15"/>
    <row r="12" s="49" customFormat="1" ht="15"/>
    <row r="13" s="49" customFormat="1" ht="15"/>
    <row r="14" s="49" customFormat="1" ht="15"/>
    <row r="15" s="49" customFormat="1" ht="15"/>
    <row r="16" s="49" customFormat="1" ht="15"/>
    <row r="17" s="49" customFormat="1" ht="15"/>
    <row r="18" s="49" customFormat="1" ht="15"/>
    <row r="19" s="49" customFormat="1" ht="15"/>
    <row r="20" s="49" customFormat="1" ht="15"/>
    <row r="21" s="49" customFormat="1" ht="15"/>
    <row r="22" s="49" customFormat="1" ht="15"/>
    <row r="23" s="49" customFormat="1" ht="15"/>
    <row r="24" s="49" customFormat="1" ht="15"/>
    <row r="25" s="49" customFormat="1" ht="15"/>
    <row r="26" s="49" customFormat="1" ht="15"/>
    <row r="27" ht="15">
      <c r="E27" s="46"/>
    </row>
    <row r="77" ht="15">
      <c r="Y77" t="s">
        <v>64</v>
      </c>
    </row>
  </sheetData>
  <sheetProtection/>
  <printOptions/>
  <pageMargins left="0.25" right="0.25" top="0.75" bottom="0.75" header="0.3" footer="0.3"/>
  <pageSetup fitToWidth="0" fitToHeight="1" horizontalDpi="600" verticalDpi="600" orientation="landscape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AS81"/>
  <sheetViews>
    <sheetView showGridLines="0" zoomScalePageLayoutView="0" workbookViewId="0" topLeftCell="A19">
      <pane xSplit="1" topLeftCell="B1" activePane="topRight" state="frozen"/>
      <selection pane="topLeft" activeCell="L67" sqref="L67"/>
      <selection pane="topRight" activeCell="L67" sqref="L67"/>
    </sheetView>
  </sheetViews>
  <sheetFormatPr defaultColWidth="9.140625" defaultRowHeight="15"/>
  <cols>
    <col min="1" max="1" width="30.28125" style="37" customWidth="1"/>
    <col min="2" max="2" width="11.28125" style="37" customWidth="1"/>
    <col min="3" max="3" width="8.00390625" style="37" bestFit="1" customWidth="1"/>
    <col min="4" max="7" width="7.7109375" style="37" bestFit="1" customWidth="1"/>
    <col min="8" max="8" width="9.57421875" style="37" customWidth="1"/>
    <col min="9" max="13" width="7.7109375" style="37" bestFit="1" customWidth="1"/>
    <col min="14" max="14" width="8.8515625" style="37" customWidth="1"/>
    <col min="15" max="15" width="11.8515625" style="37" customWidth="1"/>
    <col min="16" max="16" width="9.8515625" style="37" customWidth="1"/>
    <col min="17" max="21" width="7.7109375" style="37" bestFit="1" customWidth="1"/>
    <col min="22" max="22" width="8.140625" style="37" customWidth="1"/>
    <col min="23" max="25" width="7.7109375" style="37" bestFit="1" customWidth="1"/>
    <col min="26" max="26" width="8.00390625" style="37" customWidth="1"/>
    <col min="27" max="27" width="8.00390625" style="37" bestFit="1" customWidth="1"/>
    <col min="28" max="32" width="7.7109375" style="37" bestFit="1" customWidth="1"/>
    <col min="33" max="34" width="7.57421875" style="37" bestFit="1" customWidth="1"/>
    <col min="35" max="38" width="7.7109375" style="37" bestFit="1" customWidth="1"/>
    <col min="39" max="39" width="8.00390625" style="37" bestFit="1" customWidth="1"/>
    <col min="40" max="40" width="7.7109375" style="37" bestFit="1" customWidth="1"/>
    <col min="41" max="16384" width="9.140625" style="37" customWidth="1"/>
  </cols>
  <sheetData>
    <row r="1" spans="1:33" ht="15.75">
      <c r="A1" s="42" t="s">
        <v>33</v>
      </c>
      <c r="D1" s="48">
        <f>AVERAGE(X3:AE3)</f>
        <v>1.0298749999999999</v>
      </c>
      <c r="AG1" s="42" t="s">
        <v>50</v>
      </c>
    </row>
    <row r="2" spans="1:45" ht="45.75" customHeight="1">
      <c r="A2" s="101" t="s">
        <v>26</v>
      </c>
      <c r="B2" s="41">
        <v>42461</v>
      </c>
      <c r="C2" s="41">
        <v>42491</v>
      </c>
      <c r="D2" s="41">
        <v>42522</v>
      </c>
      <c r="E2" s="41">
        <v>42552</v>
      </c>
      <c r="F2" s="41">
        <v>42583</v>
      </c>
      <c r="G2" s="41">
        <v>42614</v>
      </c>
      <c r="H2" s="41">
        <v>42644</v>
      </c>
      <c r="I2" s="41">
        <v>42675</v>
      </c>
      <c r="J2" s="41">
        <v>42705</v>
      </c>
      <c r="K2" s="41">
        <v>42736</v>
      </c>
      <c r="L2" s="41">
        <v>42767</v>
      </c>
      <c r="M2" s="41">
        <v>42795</v>
      </c>
      <c r="N2" s="41">
        <v>42826</v>
      </c>
      <c r="O2" s="41">
        <v>42856</v>
      </c>
      <c r="P2" s="41">
        <v>42887</v>
      </c>
      <c r="Q2" s="41">
        <v>42917</v>
      </c>
      <c r="R2" s="41">
        <v>42948</v>
      </c>
      <c r="S2" s="41">
        <v>42979</v>
      </c>
      <c r="T2" s="41">
        <v>43009</v>
      </c>
      <c r="U2" s="41">
        <v>43040</v>
      </c>
      <c r="V2" s="41">
        <v>43070</v>
      </c>
      <c r="W2" s="41">
        <v>43101</v>
      </c>
      <c r="X2" s="41">
        <v>43132</v>
      </c>
      <c r="Y2" s="41">
        <v>43160</v>
      </c>
      <c r="Z2" s="41">
        <v>43191</v>
      </c>
      <c r="AA2" s="41">
        <v>43221</v>
      </c>
      <c r="AB2" s="41">
        <v>43252</v>
      </c>
      <c r="AC2" s="41">
        <v>43282</v>
      </c>
      <c r="AD2" s="41">
        <v>43313</v>
      </c>
      <c r="AE2" s="41">
        <v>43344</v>
      </c>
      <c r="AF2" s="41">
        <v>43374</v>
      </c>
      <c r="AG2" s="41">
        <v>43405</v>
      </c>
      <c r="AH2" s="41">
        <v>43435</v>
      </c>
      <c r="AI2" s="41">
        <v>43466</v>
      </c>
      <c r="AJ2" s="41">
        <v>43497</v>
      </c>
      <c r="AK2" s="41">
        <v>43525</v>
      </c>
      <c r="AL2" s="41">
        <v>43556</v>
      </c>
      <c r="AM2" s="41">
        <v>43586</v>
      </c>
      <c r="AN2" s="41">
        <v>43617</v>
      </c>
      <c r="AO2" s="41">
        <v>43647</v>
      </c>
      <c r="AP2" s="41">
        <v>43678</v>
      </c>
      <c r="AQ2" s="41">
        <v>43709</v>
      </c>
      <c r="AR2" s="41">
        <v>43739</v>
      </c>
      <c r="AS2" s="41">
        <v>43770</v>
      </c>
    </row>
    <row r="3" spans="1:45" ht="15.75">
      <c r="A3" s="101"/>
      <c r="B3" s="28">
        <v>1.059</v>
      </c>
      <c r="C3" s="28">
        <v>1.036</v>
      </c>
      <c r="D3" s="28">
        <v>1.046</v>
      </c>
      <c r="E3" s="28">
        <v>1.069</v>
      </c>
      <c r="F3" s="28">
        <v>1.038</v>
      </c>
      <c r="G3" s="28">
        <v>1.041</v>
      </c>
      <c r="H3" s="28">
        <v>1.035</v>
      </c>
      <c r="I3" s="28">
        <v>1.044</v>
      </c>
      <c r="J3" s="28">
        <v>1.048</v>
      </c>
      <c r="K3" s="28">
        <v>1.039</v>
      </c>
      <c r="L3" s="28">
        <v>1.043</v>
      </c>
      <c r="M3" s="28">
        <v>1.059</v>
      </c>
      <c r="N3" s="28">
        <v>1.051</v>
      </c>
      <c r="O3" s="28">
        <v>1.085</v>
      </c>
      <c r="P3" s="28">
        <v>1.063</v>
      </c>
      <c r="Q3" s="28">
        <v>1.029</v>
      </c>
      <c r="R3" s="28">
        <v>1.099</v>
      </c>
      <c r="S3" s="28">
        <v>1.069</v>
      </c>
      <c r="T3" s="28">
        <v>1.027</v>
      </c>
      <c r="U3" s="28">
        <v>1.028</v>
      </c>
      <c r="V3" s="28">
        <v>0.994</v>
      </c>
      <c r="W3" s="28">
        <v>1.026</v>
      </c>
      <c r="X3" s="28">
        <v>1.022</v>
      </c>
      <c r="Y3" s="28">
        <v>1.023</v>
      </c>
      <c r="Z3" s="28">
        <v>1.021</v>
      </c>
      <c r="AA3" s="28">
        <v>1.085</v>
      </c>
      <c r="AB3" s="28">
        <v>1.063</v>
      </c>
      <c r="AC3" s="28">
        <v>1.034</v>
      </c>
      <c r="AD3" s="28">
        <v>0.994</v>
      </c>
      <c r="AE3" s="28">
        <v>0.997</v>
      </c>
      <c r="AF3" s="28">
        <v>1.012</v>
      </c>
      <c r="AG3" s="28">
        <v>0.998</v>
      </c>
      <c r="AH3" s="72">
        <v>0.989</v>
      </c>
      <c r="AI3" s="73">
        <f>(S2+U2+W2+Y2+AA2+AC2)/(R2+T2+V2+X2+Z2+AB2)</f>
        <v>1.000699917247353</v>
      </c>
      <c r="AJ3" s="73">
        <v>0.9982861790507175</v>
      </c>
      <c r="AK3" s="28">
        <v>1.0220479569692047</v>
      </c>
      <c r="AL3" s="28">
        <v>0.9948030449000638</v>
      </c>
      <c r="AM3" s="28">
        <v>0.9975873005936545</v>
      </c>
      <c r="AN3" s="80">
        <v>0.9903229391767102</v>
      </c>
      <c r="AO3" s="80">
        <v>0.9956291816089493</v>
      </c>
      <c r="AP3" s="80">
        <v>1.019189222223731</v>
      </c>
      <c r="AQ3" s="82">
        <v>1.010487533380491</v>
      </c>
      <c r="AR3" s="82">
        <v>0.9960579207226057</v>
      </c>
      <c r="AS3" s="81">
        <v>0.9825080420474581</v>
      </c>
    </row>
    <row r="4" spans="1:45" ht="15.75">
      <c r="A4" s="45" t="s">
        <v>40</v>
      </c>
      <c r="B4" s="47">
        <f>AVERAGE($B$3:$AE$3)</f>
        <v>1.0422333333333331</v>
      </c>
      <c r="C4" s="47">
        <f aca="true" t="shared" si="0" ref="C4:Y4">AVERAGE($B$3:$AE$3)</f>
        <v>1.0422333333333331</v>
      </c>
      <c r="D4" s="47">
        <f t="shared" si="0"/>
        <v>1.0422333333333331</v>
      </c>
      <c r="E4" s="47">
        <f t="shared" si="0"/>
        <v>1.0422333333333331</v>
      </c>
      <c r="F4" s="47">
        <f t="shared" si="0"/>
        <v>1.0422333333333331</v>
      </c>
      <c r="G4" s="47">
        <f t="shared" si="0"/>
        <v>1.0422333333333331</v>
      </c>
      <c r="H4" s="47">
        <f t="shared" si="0"/>
        <v>1.0422333333333331</v>
      </c>
      <c r="I4" s="47">
        <f t="shared" si="0"/>
        <v>1.0422333333333331</v>
      </c>
      <c r="J4" s="47">
        <f t="shared" si="0"/>
        <v>1.0422333333333331</v>
      </c>
      <c r="K4" s="47">
        <f t="shared" si="0"/>
        <v>1.0422333333333331</v>
      </c>
      <c r="L4" s="47">
        <f t="shared" si="0"/>
        <v>1.0422333333333331</v>
      </c>
      <c r="M4" s="47">
        <f t="shared" si="0"/>
        <v>1.0422333333333331</v>
      </c>
      <c r="N4" s="47">
        <f t="shared" si="0"/>
        <v>1.0422333333333331</v>
      </c>
      <c r="O4" s="47">
        <f t="shared" si="0"/>
        <v>1.0422333333333331</v>
      </c>
      <c r="P4" s="47">
        <f t="shared" si="0"/>
        <v>1.0422333333333331</v>
      </c>
      <c r="Q4" s="47">
        <f t="shared" si="0"/>
        <v>1.0422333333333331</v>
      </c>
      <c r="R4" s="47">
        <f t="shared" si="0"/>
        <v>1.0422333333333331</v>
      </c>
      <c r="S4" s="47">
        <f t="shared" si="0"/>
        <v>1.0422333333333331</v>
      </c>
      <c r="T4" s="47">
        <f t="shared" si="0"/>
        <v>1.0422333333333331</v>
      </c>
      <c r="U4" s="47">
        <f t="shared" si="0"/>
        <v>1.0422333333333331</v>
      </c>
      <c r="V4" s="47">
        <f t="shared" si="0"/>
        <v>1.0422333333333331</v>
      </c>
      <c r="W4" s="47">
        <f t="shared" si="0"/>
        <v>1.0422333333333331</v>
      </c>
      <c r="X4" s="47">
        <f t="shared" si="0"/>
        <v>1.0422333333333331</v>
      </c>
      <c r="Y4" s="47">
        <f t="shared" si="0"/>
        <v>1.0422333333333331</v>
      </c>
      <c r="Z4" s="47">
        <f>AVERAGE($T$3:$AE$3)</f>
        <v>1.0261666666666667</v>
      </c>
      <c r="AA4" s="47">
        <f aca="true" t="shared" si="1" ref="AA4:AG4">AVERAGE($T$3:$AE$3)</f>
        <v>1.0261666666666667</v>
      </c>
      <c r="AB4" s="47">
        <f t="shared" si="1"/>
        <v>1.0261666666666667</v>
      </c>
      <c r="AC4" s="47">
        <f t="shared" si="1"/>
        <v>1.0261666666666667</v>
      </c>
      <c r="AD4" s="47">
        <f t="shared" si="1"/>
        <v>1.0261666666666667</v>
      </c>
      <c r="AE4" s="47">
        <f t="shared" si="1"/>
        <v>1.0261666666666667</v>
      </c>
      <c r="AF4" s="47">
        <f t="shared" si="1"/>
        <v>1.0261666666666667</v>
      </c>
      <c r="AG4" s="47">
        <f t="shared" si="1"/>
        <v>1.0261666666666667</v>
      </c>
      <c r="AH4" s="47">
        <f>AVERAGE($T$3:$AE$3)</f>
        <v>1.0261666666666667</v>
      </c>
      <c r="AI4" s="47">
        <f>AVERAGE($T$3:$AE$3)</f>
        <v>1.0261666666666667</v>
      </c>
      <c r="AJ4" s="47">
        <f aca="true" t="shared" si="2" ref="AJ4:AS4">AVERAGE($AC$3:$AE$3)</f>
        <v>1.0083333333333333</v>
      </c>
      <c r="AK4" s="47">
        <f t="shared" si="2"/>
        <v>1.0083333333333333</v>
      </c>
      <c r="AL4" s="47">
        <f t="shared" si="2"/>
        <v>1.0083333333333333</v>
      </c>
      <c r="AM4" s="47">
        <f t="shared" si="2"/>
        <v>1.0083333333333333</v>
      </c>
      <c r="AN4" s="47">
        <f t="shared" si="2"/>
        <v>1.0083333333333333</v>
      </c>
      <c r="AO4" s="47">
        <f t="shared" si="2"/>
        <v>1.0083333333333333</v>
      </c>
      <c r="AP4" s="47">
        <f t="shared" si="2"/>
        <v>1.0083333333333333</v>
      </c>
      <c r="AQ4" s="47">
        <f t="shared" si="2"/>
        <v>1.0083333333333333</v>
      </c>
      <c r="AR4" s="47">
        <f t="shared" si="2"/>
        <v>1.0083333333333333</v>
      </c>
      <c r="AS4" s="47">
        <f t="shared" si="2"/>
        <v>1.0083333333333333</v>
      </c>
    </row>
    <row r="5" spans="1:45" ht="15.75">
      <c r="A5" s="45" t="s">
        <v>41</v>
      </c>
      <c r="B5" s="47">
        <f>B4+3*B7</f>
        <v>1.1187335699793497</v>
      </c>
      <c r="C5" s="47">
        <f aca="true" t="shared" si="3" ref="C5:Y5">C4+3*C7</f>
        <v>1.1187335699793497</v>
      </c>
      <c r="D5" s="47">
        <f t="shared" si="3"/>
        <v>1.1187335699793497</v>
      </c>
      <c r="E5" s="47">
        <f t="shared" si="3"/>
        <v>1.1187335699793497</v>
      </c>
      <c r="F5" s="47">
        <f t="shared" si="3"/>
        <v>1.1187335699793497</v>
      </c>
      <c r="G5" s="47">
        <f t="shared" si="3"/>
        <v>1.1187335699793497</v>
      </c>
      <c r="H5" s="47">
        <f t="shared" si="3"/>
        <v>1.1187335699793497</v>
      </c>
      <c r="I5" s="47">
        <f t="shared" si="3"/>
        <v>1.1187335699793497</v>
      </c>
      <c r="J5" s="47">
        <f t="shared" si="3"/>
        <v>1.1187335699793497</v>
      </c>
      <c r="K5" s="47">
        <f t="shared" si="3"/>
        <v>1.1187335699793497</v>
      </c>
      <c r="L5" s="47">
        <f t="shared" si="3"/>
        <v>1.1187335699793497</v>
      </c>
      <c r="M5" s="47">
        <f t="shared" si="3"/>
        <v>1.1187335699793497</v>
      </c>
      <c r="N5" s="47">
        <f t="shared" si="3"/>
        <v>1.1187335699793497</v>
      </c>
      <c r="O5" s="47">
        <f t="shared" si="3"/>
        <v>1.1187335699793497</v>
      </c>
      <c r="P5" s="47">
        <f t="shared" si="3"/>
        <v>1.1187335699793497</v>
      </c>
      <c r="Q5" s="47">
        <f t="shared" si="3"/>
        <v>1.1187335699793497</v>
      </c>
      <c r="R5" s="47">
        <f t="shared" si="3"/>
        <v>1.1187335699793497</v>
      </c>
      <c r="S5" s="47">
        <f t="shared" si="3"/>
        <v>1.1187335699793497</v>
      </c>
      <c r="T5" s="47">
        <f t="shared" si="3"/>
        <v>1.1187335699793497</v>
      </c>
      <c r="U5" s="47">
        <f t="shared" si="3"/>
        <v>1.1187335699793497</v>
      </c>
      <c r="V5" s="47">
        <f t="shared" si="3"/>
        <v>1.1187335699793497</v>
      </c>
      <c r="W5" s="47">
        <f t="shared" si="3"/>
        <v>1.1187335699793497</v>
      </c>
      <c r="X5" s="47">
        <f t="shared" si="3"/>
        <v>1.1187335699793497</v>
      </c>
      <c r="Y5" s="47">
        <f t="shared" si="3"/>
        <v>1.1187335699793497</v>
      </c>
      <c r="Z5" s="47">
        <f aca="true" t="shared" si="4" ref="Z5:AF5">Z4+3*Z7</f>
        <v>1.106347711808271</v>
      </c>
      <c r="AA5" s="47">
        <f t="shared" si="4"/>
        <v>1.106347711808271</v>
      </c>
      <c r="AB5" s="47">
        <f t="shared" si="4"/>
        <v>1.106347711808271</v>
      </c>
      <c r="AC5" s="47">
        <f t="shared" si="4"/>
        <v>1.106347711808271</v>
      </c>
      <c r="AD5" s="47">
        <f t="shared" si="4"/>
        <v>1.106347711808271</v>
      </c>
      <c r="AE5" s="47">
        <f t="shared" si="4"/>
        <v>1.106347711808271</v>
      </c>
      <c r="AF5" s="47">
        <f t="shared" si="4"/>
        <v>1.106347711808271</v>
      </c>
      <c r="AG5" s="47">
        <f aca="true" t="shared" si="5" ref="AG5:AL5">AG4+3*AG7</f>
        <v>1.106347711808271</v>
      </c>
      <c r="AH5" s="47">
        <f t="shared" si="5"/>
        <v>1.106347711808271</v>
      </c>
      <c r="AI5" s="47">
        <f t="shared" si="5"/>
        <v>1.106347711808271</v>
      </c>
      <c r="AJ5" s="47">
        <f t="shared" si="5"/>
        <v>1.0885143784749376</v>
      </c>
      <c r="AK5" s="47">
        <f t="shared" si="5"/>
        <v>1.0885143784749376</v>
      </c>
      <c r="AL5" s="47">
        <f t="shared" si="5"/>
        <v>1.0885143784749376</v>
      </c>
      <c r="AM5" s="47">
        <f aca="true" t="shared" si="6" ref="AM5:AS5">AM4+3*AM7</f>
        <v>1.0885143784749376</v>
      </c>
      <c r="AN5" s="47">
        <f t="shared" si="6"/>
        <v>1.0885143784749376</v>
      </c>
      <c r="AO5" s="47">
        <f t="shared" si="6"/>
        <v>1.0885143784749376</v>
      </c>
      <c r="AP5" s="47">
        <f t="shared" si="6"/>
        <v>1.0885143784749376</v>
      </c>
      <c r="AQ5" s="47">
        <f t="shared" si="6"/>
        <v>1.0885143784749376</v>
      </c>
      <c r="AR5" s="47">
        <f t="shared" si="6"/>
        <v>1.0885143784749376</v>
      </c>
      <c r="AS5" s="47">
        <f t="shared" si="6"/>
        <v>1.0885143784749376</v>
      </c>
    </row>
    <row r="6" spans="1:45" ht="15.75">
      <c r="A6" s="45" t="s">
        <v>42</v>
      </c>
      <c r="B6" s="47">
        <f>B4-3*B7</f>
        <v>0.9657330966873164</v>
      </c>
      <c r="C6" s="47">
        <f aca="true" t="shared" si="7" ref="C6:Y6">C4-3*C7</f>
        <v>0.9657330966873164</v>
      </c>
      <c r="D6" s="47">
        <f t="shared" si="7"/>
        <v>0.9657330966873164</v>
      </c>
      <c r="E6" s="47">
        <f t="shared" si="7"/>
        <v>0.9657330966873164</v>
      </c>
      <c r="F6" s="47">
        <f t="shared" si="7"/>
        <v>0.9657330966873164</v>
      </c>
      <c r="G6" s="47">
        <f t="shared" si="7"/>
        <v>0.9657330966873164</v>
      </c>
      <c r="H6" s="47">
        <f>H4-3*H7</f>
        <v>0.9657330966873164</v>
      </c>
      <c r="I6" s="47">
        <f t="shared" si="7"/>
        <v>0.9657330966873164</v>
      </c>
      <c r="J6" s="47">
        <f t="shared" si="7"/>
        <v>0.9657330966873164</v>
      </c>
      <c r="K6" s="47">
        <f t="shared" si="7"/>
        <v>0.9657330966873164</v>
      </c>
      <c r="L6" s="47">
        <f t="shared" si="7"/>
        <v>0.9657330966873164</v>
      </c>
      <c r="M6" s="47">
        <f t="shared" si="7"/>
        <v>0.9657330966873164</v>
      </c>
      <c r="N6" s="47">
        <f t="shared" si="7"/>
        <v>0.9657330966873164</v>
      </c>
      <c r="O6" s="47">
        <f t="shared" si="7"/>
        <v>0.9657330966873164</v>
      </c>
      <c r="P6" s="47">
        <f t="shared" si="7"/>
        <v>0.9657330966873164</v>
      </c>
      <c r="Q6" s="47">
        <f t="shared" si="7"/>
        <v>0.9657330966873164</v>
      </c>
      <c r="R6" s="47">
        <f t="shared" si="7"/>
        <v>0.9657330966873164</v>
      </c>
      <c r="S6" s="47">
        <f t="shared" si="7"/>
        <v>0.9657330966873164</v>
      </c>
      <c r="T6" s="47">
        <f t="shared" si="7"/>
        <v>0.9657330966873164</v>
      </c>
      <c r="U6" s="47">
        <f t="shared" si="7"/>
        <v>0.9657330966873164</v>
      </c>
      <c r="V6" s="47">
        <f t="shared" si="7"/>
        <v>0.9657330966873164</v>
      </c>
      <c r="W6" s="47">
        <f t="shared" si="7"/>
        <v>0.9657330966873164</v>
      </c>
      <c r="X6" s="47">
        <f t="shared" si="7"/>
        <v>0.9657330966873164</v>
      </c>
      <c r="Y6" s="47">
        <f t="shared" si="7"/>
        <v>0.9657330966873164</v>
      </c>
      <c r="Z6" s="47">
        <f aca="true" t="shared" si="8" ref="Z6:AF6">Z4-3*Z7</f>
        <v>0.9459856215250623</v>
      </c>
      <c r="AA6" s="47">
        <f t="shared" si="8"/>
        <v>0.9459856215250623</v>
      </c>
      <c r="AB6" s="47">
        <f t="shared" si="8"/>
        <v>0.9459856215250623</v>
      </c>
      <c r="AC6" s="47">
        <f t="shared" si="8"/>
        <v>0.9459856215250623</v>
      </c>
      <c r="AD6" s="47">
        <f t="shared" si="8"/>
        <v>0.9459856215250623</v>
      </c>
      <c r="AE6" s="47">
        <f t="shared" si="8"/>
        <v>0.9459856215250623</v>
      </c>
      <c r="AF6" s="47">
        <f t="shared" si="8"/>
        <v>0.9459856215250623</v>
      </c>
      <c r="AG6" s="47">
        <f aca="true" t="shared" si="9" ref="AG6:AL6">AG4-3*AG7</f>
        <v>0.9459856215250623</v>
      </c>
      <c r="AH6" s="47">
        <f t="shared" si="9"/>
        <v>0.9459856215250623</v>
      </c>
      <c r="AI6" s="47">
        <f t="shared" si="9"/>
        <v>0.9459856215250623</v>
      </c>
      <c r="AJ6" s="47">
        <f t="shared" si="9"/>
        <v>0.9281522881917289</v>
      </c>
      <c r="AK6" s="47">
        <f t="shared" si="9"/>
        <v>0.9281522881917289</v>
      </c>
      <c r="AL6" s="47">
        <f t="shared" si="9"/>
        <v>0.9281522881917289</v>
      </c>
      <c r="AM6" s="47">
        <f aca="true" t="shared" si="10" ref="AM6:AS6">AM4-3*AM7</f>
        <v>0.9281522881917289</v>
      </c>
      <c r="AN6" s="47">
        <f t="shared" si="10"/>
        <v>0.9281522881917289</v>
      </c>
      <c r="AO6" s="47">
        <f t="shared" si="10"/>
        <v>0.9281522881917289</v>
      </c>
      <c r="AP6" s="47">
        <f t="shared" si="10"/>
        <v>0.9281522881917289</v>
      </c>
      <c r="AQ6" s="47">
        <f t="shared" si="10"/>
        <v>0.9281522881917289</v>
      </c>
      <c r="AR6" s="47">
        <f t="shared" si="10"/>
        <v>0.9281522881917289</v>
      </c>
      <c r="AS6" s="47">
        <f t="shared" si="10"/>
        <v>0.9281522881917289</v>
      </c>
    </row>
    <row r="7" spans="1:45" ht="15.75">
      <c r="A7" s="45" t="s">
        <v>44</v>
      </c>
      <c r="B7" s="47">
        <f>STDEVA($B$3:$AE$3)</f>
        <v>0.025500078882005547</v>
      </c>
      <c r="C7" s="47">
        <f aca="true" t="shared" si="11" ref="C7:Y7">STDEVA($B$3:$AE$3)</f>
        <v>0.025500078882005547</v>
      </c>
      <c r="D7" s="47">
        <f t="shared" si="11"/>
        <v>0.025500078882005547</v>
      </c>
      <c r="E7" s="47">
        <f t="shared" si="11"/>
        <v>0.025500078882005547</v>
      </c>
      <c r="F7" s="47">
        <f t="shared" si="11"/>
        <v>0.025500078882005547</v>
      </c>
      <c r="G7" s="47">
        <f t="shared" si="11"/>
        <v>0.025500078882005547</v>
      </c>
      <c r="H7" s="47">
        <f t="shared" si="11"/>
        <v>0.025500078882005547</v>
      </c>
      <c r="I7" s="47">
        <f t="shared" si="11"/>
        <v>0.025500078882005547</v>
      </c>
      <c r="J7" s="47">
        <f t="shared" si="11"/>
        <v>0.025500078882005547</v>
      </c>
      <c r="K7" s="47">
        <f t="shared" si="11"/>
        <v>0.025500078882005547</v>
      </c>
      <c r="L7" s="47">
        <f t="shared" si="11"/>
        <v>0.025500078882005547</v>
      </c>
      <c r="M7" s="47">
        <f t="shared" si="11"/>
        <v>0.025500078882005547</v>
      </c>
      <c r="N7" s="47">
        <f t="shared" si="11"/>
        <v>0.025500078882005547</v>
      </c>
      <c r="O7" s="47">
        <f t="shared" si="11"/>
        <v>0.025500078882005547</v>
      </c>
      <c r="P7" s="47">
        <f t="shared" si="11"/>
        <v>0.025500078882005547</v>
      </c>
      <c r="Q7" s="47">
        <f t="shared" si="11"/>
        <v>0.025500078882005547</v>
      </c>
      <c r="R7" s="47">
        <f t="shared" si="11"/>
        <v>0.025500078882005547</v>
      </c>
      <c r="S7" s="47">
        <f t="shared" si="11"/>
        <v>0.025500078882005547</v>
      </c>
      <c r="T7" s="47">
        <f t="shared" si="11"/>
        <v>0.025500078882005547</v>
      </c>
      <c r="U7" s="47">
        <f t="shared" si="11"/>
        <v>0.025500078882005547</v>
      </c>
      <c r="V7" s="47">
        <f t="shared" si="11"/>
        <v>0.025500078882005547</v>
      </c>
      <c r="W7" s="47">
        <f t="shared" si="11"/>
        <v>0.025500078882005547</v>
      </c>
      <c r="X7" s="47">
        <f t="shared" si="11"/>
        <v>0.025500078882005547</v>
      </c>
      <c r="Y7" s="47">
        <f t="shared" si="11"/>
        <v>0.025500078882005547</v>
      </c>
      <c r="Z7" s="47">
        <f aca="true" t="shared" si="12" ref="Z7:AS7">STDEVA($T$3:$AE$3)</f>
        <v>0.026727015047201454</v>
      </c>
      <c r="AA7" s="47">
        <f t="shared" si="12"/>
        <v>0.026727015047201454</v>
      </c>
      <c r="AB7" s="47">
        <f t="shared" si="12"/>
        <v>0.026727015047201454</v>
      </c>
      <c r="AC7" s="47">
        <f t="shared" si="12"/>
        <v>0.026727015047201454</v>
      </c>
      <c r="AD7" s="47">
        <f t="shared" si="12"/>
        <v>0.026727015047201454</v>
      </c>
      <c r="AE7" s="47">
        <f t="shared" si="12"/>
        <v>0.026727015047201454</v>
      </c>
      <c r="AF7" s="47">
        <f t="shared" si="12"/>
        <v>0.026727015047201454</v>
      </c>
      <c r="AG7" s="47">
        <f t="shared" si="12"/>
        <v>0.026727015047201454</v>
      </c>
      <c r="AH7" s="47">
        <f t="shared" si="12"/>
        <v>0.026727015047201454</v>
      </c>
      <c r="AI7" s="47">
        <f t="shared" si="12"/>
        <v>0.026727015047201454</v>
      </c>
      <c r="AJ7" s="47">
        <f t="shared" si="12"/>
        <v>0.026727015047201454</v>
      </c>
      <c r="AK7" s="47">
        <f t="shared" si="12"/>
        <v>0.026727015047201454</v>
      </c>
      <c r="AL7" s="47">
        <f t="shared" si="12"/>
        <v>0.026727015047201454</v>
      </c>
      <c r="AM7" s="47">
        <f t="shared" si="12"/>
        <v>0.026727015047201454</v>
      </c>
      <c r="AN7" s="47">
        <f t="shared" si="12"/>
        <v>0.026727015047201454</v>
      </c>
      <c r="AO7" s="47">
        <f t="shared" si="12"/>
        <v>0.026727015047201454</v>
      </c>
      <c r="AP7" s="47">
        <f t="shared" si="12"/>
        <v>0.026727015047201454</v>
      </c>
      <c r="AQ7" s="47">
        <f t="shared" si="12"/>
        <v>0.026727015047201454</v>
      </c>
      <c r="AR7" s="47">
        <f t="shared" si="12"/>
        <v>0.026727015047201454</v>
      </c>
      <c r="AS7" s="47">
        <f t="shared" si="12"/>
        <v>0.026727015047201454</v>
      </c>
    </row>
    <row r="8" spans="1:37" ht="15.75">
      <c r="A8" s="4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 t="s">
        <v>46</v>
      </c>
      <c r="AA8" s="43"/>
      <c r="AB8" s="43"/>
      <c r="AC8" s="43"/>
      <c r="AD8" s="43"/>
      <c r="AE8" s="43"/>
      <c r="AF8" s="43"/>
      <c r="AG8" s="43"/>
      <c r="AH8" s="43"/>
      <c r="AI8" s="43"/>
      <c r="AJ8" s="43" t="s">
        <v>46</v>
      </c>
      <c r="AK8" s="43"/>
    </row>
    <row r="9" spans="1:33" ht="15.75">
      <c r="A9" s="42" t="s">
        <v>35</v>
      </c>
      <c r="B9" s="42" t="s">
        <v>35</v>
      </c>
      <c r="AG9" s="42" t="s">
        <v>50</v>
      </c>
    </row>
    <row r="10" spans="1:45" ht="15.75">
      <c r="A10" s="42" t="s">
        <v>36</v>
      </c>
      <c r="B10" s="41">
        <v>42461</v>
      </c>
      <c r="C10" s="41">
        <v>42491</v>
      </c>
      <c r="D10" s="41">
        <v>42522</v>
      </c>
      <c r="E10" s="41">
        <v>42552</v>
      </c>
      <c r="F10" s="41">
        <v>42583</v>
      </c>
      <c r="G10" s="41">
        <v>42614</v>
      </c>
      <c r="H10" s="41">
        <v>42644</v>
      </c>
      <c r="I10" s="41">
        <v>42675</v>
      </c>
      <c r="J10" s="41">
        <v>42705</v>
      </c>
      <c r="K10" s="41">
        <v>42736</v>
      </c>
      <c r="L10" s="41">
        <v>42767</v>
      </c>
      <c r="M10" s="41">
        <v>42795</v>
      </c>
      <c r="N10" s="41">
        <v>42826</v>
      </c>
      <c r="O10" s="41">
        <v>42856</v>
      </c>
      <c r="P10" s="41">
        <v>42887</v>
      </c>
      <c r="Q10" s="41">
        <v>42917</v>
      </c>
      <c r="R10" s="41">
        <v>42948</v>
      </c>
      <c r="S10" s="41">
        <v>42979</v>
      </c>
      <c r="T10" s="41">
        <v>43009</v>
      </c>
      <c r="U10" s="41">
        <v>43040</v>
      </c>
      <c r="V10" s="41">
        <v>43070</v>
      </c>
      <c r="W10" s="41">
        <v>43101</v>
      </c>
      <c r="X10" s="41">
        <v>43132</v>
      </c>
      <c r="Y10" s="41">
        <v>43160</v>
      </c>
      <c r="Z10" s="41">
        <v>43191</v>
      </c>
      <c r="AA10" s="41">
        <v>43221</v>
      </c>
      <c r="AB10" s="41">
        <v>43252</v>
      </c>
      <c r="AC10" s="41">
        <v>43282</v>
      </c>
      <c r="AD10" s="41">
        <v>43313</v>
      </c>
      <c r="AE10" s="41">
        <v>43344</v>
      </c>
      <c r="AF10" s="41">
        <v>43374</v>
      </c>
      <c r="AG10" s="41">
        <v>43405</v>
      </c>
      <c r="AH10" s="41">
        <v>43435</v>
      </c>
      <c r="AI10" s="41">
        <v>43466</v>
      </c>
      <c r="AJ10" s="41">
        <v>43497</v>
      </c>
      <c r="AK10" s="41">
        <v>43525</v>
      </c>
      <c r="AL10" s="41">
        <v>43556</v>
      </c>
      <c r="AM10" s="41">
        <v>43586</v>
      </c>
      <c r="AN10" s="41">
        <v>43617</v>
      </c>
      <c r="AO10" s="41">
        <v>43647</v>
      </c>
      <c r="AP10" s="41">
        <v>43678</v>
      </c>
      <c r="AQ10" s="41">
        <v>43709</v>
      </c>
      <c r="AR10" s="41">
        <v>43739</v>
      </c>
      <c r="AS10" s="41">
        <v>43770</v>
      </c>
    </row>
    <row r="11" spans="1:45" ht="15.75" customHeight="1">
      <c r="A11" s="39" t="s">
        <v>30</v>
      </c>
      <c r="B11" s="13">
        <v>1.003</v>
      </c>
      <c r="C11" s="13">
        <v>1.011</v>
      </c>
      <c r="D11" s="13">
        <v>1.059</v>
      </c>
      <c r="E11" s="13">
        <v>1.012</v>
      </c>
      <c r="F11" s="13">
        <v>1.041</v>
      </c>
      <c r="G11" s="13">
        <v>0.997</v>
      </c>
      <c r="H11" s="13">
        <v>0.987</v>
      </c>
      <c r="I11" s="13">
        <v>1.044</v>
      </c>
      <c r="J11" s="13">
        <v>1.041</v>
      </c>
      <c r="K11" s="13">
        <v>1.03</v>
      </c>
      <c r="L11" s="13">
        <v>1.064</v>
      </c>
      <c r="M11" s="13">
        <v>1.116</v>
      </c>
      <c r="N11" s="13">
        <v>1.037</v>
      </c>
      <c r="O11" s="13">
        <v>1.067</v>
      </c>
      <c r="P11" s="13">
        <v>1.06</v>
      </c>
      <c r="Q11" s="13">
        <v>0.91</v>
      </c>
      <c r="R11" s="13" t="s">
        <v>38</v>
      </c>
      <c r="S11" s="13" t="s">
        <v>38</v>
      </c>
      <c r="T11" s="13" t="s">
        <v>38</v>
      </c>
      <c r="U11" s="13">
        <v>0.996</v>
      </c>
      <c r="V11" s="13">
        <v>1.012</v>
      </c>
      <c r="W11" s="13">
        <v>1.064</v>
      </c>
      <c r="X11" s="13">
        <v>1.035</v>
      </c>
      <c r="Y11" s="13">
        <v>1.011</v>
      </c>
      <c r="Z11" s="13">
        <v>1</v>
      </c>
      <c r="AA11" s="13">
        <v>1.002</v>
      </c>
      <c r="AB11" s="13">
        <v>0.9677615571776156</v>
      </c>
      <c r="AC11" s="13">
        <v>0.991</v>
      </c>
      <c r="AD11" s="13">
        <v>1.001</v>
      </c>
      <c r="AE11" s="13">
        <v>0.9525222551928784</v>
      </c>
      <c r="AF11" s="13">
        <v>0.9517714285714285</v>
      </c>
      <c r="AG11" s="13">
        <v>0.9680603948896632</v>
      </c>
      <c r="AH11" s="52">
        <v>0.9357021996615905</v>
      </c>
      <c r="AI11" s="52">
        <v>0.9892503536067893</v>
      </c>
      <c r="AJ11" s="52">
        <v>0.9554551323434474</v>
      </c>
      <c r="AK11" s="52">
        <v>0.9357466063348416</v>
      </c>
      <c r="AL11" s="52">
        <v>0.9629969418960245</v>
      </c>
      <c r="AM11" s="52">
        <v>0.9695774647887324</v>
      </c>
      <c r="AN11" s="52">
        <v>0.9815760869565218</v>
      </c>
      <c r="AO11" s="52">
        <v>0.9764605785592739</v>
      </c>
      <c r="AP11" s="52">
        <f>'Summary '!R8</f>
        <v>0.9912912912912913</v>
      </c>
      <c r="AQ11" s="52">
        <v>1.0026674570243035</v>
      </c>
      <c r="AR11" s="52">
        <v>1.0085143863769819</v>
      </c>
      <c r="AS11" s="52">
        <v>0.9912912912912913</v>
      </c>
    </row>
    <row r="12" spans="1:45" ht="15.75">
      <c r="A12" s="39" t="s">
        <v>32</v>
      </c>
      <c r="B12" s="13">
        <v>0.972</v>
      </c>
      <c r="C12" s="13">
        <v>0.977</v>
      </c>
      <c r="D12" s="13">
        <v>0.982</v>
      </c>
      <c r="E12" s="13">
        <v>0.937</v>
      </c>
      <c r="F12" s="13">
        <v>0.938</v>
      </c>
      <c r="G12" s="13">
        <v>0.98</v>
      </c>
      <c r="H12" s="13">
        <v>0.952</v>
      </c>
      <c r="I12" s="13">
        <v>0.924</v>
      </c>
      <c r="J12" s="13">
        <v>0.963</v>
      </c>
      <c r="K12" s="13">
        <v>0.985</v>
      </c>
      <c r="L12" s="13">
        <v>0.921</v>
      </c>
      <c r="M12" s="13">
        <v>0.94</v>
      </c>
      <c r="N12" s="13">
        <v>0.981</v>
      </c>
      <c r="O12" s="13">
        <v>0.921</v>
      </c>
      <c r="P12" s="13">
        <v>0.889</v>
      </c>
      <c r="Q12" s="13">
        <v>0.866</v>
      </c>
      <c r="R12" s="13">
        <v>0.918</v>
      </c>
      <c r="S12" s="13">
        <v>0.951</v>
      </c>
      <c r="T12" s="13">
        <v>0.928</v>
      </c>
      <c r="U12" s="13">
        <v>0.958</v>
      </c>
      <c r="V12" s="13">
        <v>0.949</v>
      </c>
      <c r="W12" s="13">
        <v>0.912</v>
      </c>
      <c r="X12" s="13">
        <v>0.929</v>
      </c>
      <c r="Y12" s="13">
        <v>0.953</v>
      </c>
      <c r="Z12" s="13">
        <v>0.977</v>
      </c>
      <c r="AA12" s="13">
        <v>0.984</v>
      </c>
      <c r="AB12" s="13">
        <v>0.9695754716981132</v>
      </c>
      <c r="AC12" s="13">
        <v>0.949</v>
      </c>
      <c r="AD12" s="13">
        <v>0.98</v>
      </c>
      <c r="AE12" s="13">
        <v>0.9887992831541219</v>
      </c>
      <c r="AF12" s="13">
        <v>0.9737960954446854</v>
      </c>
      <c r="AG12" s="13">
        <v>0.9987118935165307</v>
      </c>
      <c r="AH12" s="52">
        <v>0.9847238542890717</v>
      </c>
      <c r="AI12" s="52">
        <v>1.0176551513298684</v>
      </c>
      <c r="AJ12" s="52">
        <v>0.9828693790149893</v>
      </c>
      <c r="AK12" s="52">
        <v>1.003598484848485</v>
      </c>
      <c r="AL12" s="52">
        <v>1.002130379207499</v>
      </c>
      <c r="AM12" s="52">
        <v>0.968129885748647</v>
      </c>
      <c r="AN12" s="52">
        <v>0.9829787234042553</v>
      </c>
      <c r="AO12" s="52">
        <v>0.9903288201160542</v>
      </c>
      <c r="AP12" s="52">
        <f>'Summary '!R9</f>
        <v>0.9463220675944334</v>
      </c>
      <c r="AQ12" s="52">
        <v>0.9346723044397462</v>
      </c>
      <c r="AR12" s="52">
        <v>0.9481481481481482</v>
      </c>
      <c r="AS12" s="52">
        <v>0.9463220675944334</v>
      </c>
    </row>
    <row r="13" spans="1:45" ht="15.75">
      <c r="A13" s="39" t="s">
        <v>31</v>
      </c>
      <c r="B13" s="13">
        <v>0.965</v>
      </c>
      <c r="C13" s="13">
        <v>0.975</v>
      </c>
      <c r="D13" s="13">
        <v>0.966</v>
      </c>
      <c r="E13" s="13">
        <v>0.95</v>
      </c>
      <c r="F13" s="13">
        <v>0.951</v>
      </c>
      <c r="G13" s="13">
        <v>0.943</v>
      </c>
      <c r="H13" s="13">
        <v>0.956</v>
      </c>
      <c r="I13" s="13">
        <v>0.958</v>
      </c>
      <c r="J13" s="13">
        <v>0.95</v>
      </c>
      <c r="K13" s="13">
        <v>0.987</v>
      </c>
      <c r="L13" s="13">
        <v>0.956</v>
      </c>
      <c r="M13" s="13">
        <v>0.935</v>
      </c>
      <c r="N13" s="13">
        <v>0.944</v>
      </c>
      <c r="O13" s="13">
        <v>0.958</v>
      </c>
      <c r="P13" s="13">
        <v>0.959</v>
      </c>
      <c r="Q13" s="13">
        <v>0.98</v>
      </c>
      <c r="R13" s="13">
        <v>0.97</v>
      </c>
      <c r="S13" s="13">
        <v>0.927</v>
      </c>
      <c r="T13" s="13">
        <v>0.993</v>
      </c>
      <c r="U13" s="13">
        <v>0.947</v>
      </c>
      <c r="V13" s="13">
        <v>0.936</v>
      </c>
      <c r="W13" s="13">
        <v>0.95</v>
      </c>
      <c r="X13" s="13">
        <v>0.931</v>
      </c>
      <c r="Y13" s="13">
        <v>0.95</v>
      </c>
      <c r="Z13" s="13">
        <v>0.967</v>
      </c>
      <c r="AA13" s="13">
        <v>0.928</v>
      </c>
      <c r="AB13" s="13">
        <v>0.9722125253089436</v>
      </c>
      <c r="AC13" s="13">
        <v>0.96</v>
      </c>
      <c r="AD13" s="13">
        <v>0.986</v>
      </c>
      <c r="AE13" s="13">
        <v>0.998669623059867</v>
      </c>
      <c r="AF13" s="13">
        <v>0.9768558951965065</v>
      </c>
      <c r="AG13" s="13">
        <v>0.977268330431418</v>
      </c>
      <c r="AH13" s="52">
        <v>0.9821265714894524</v>
      </c>
      <c r="AI13" s="52">
        <v>1.002874834144184</v>
      </c>
      <c r="AJ13" s="52">
        <v>0.9572060993605509</v>
      </c>
      <c r="AK13" s="52">
        <v>0.9901011878574572</v>
      </c>
      <c r="AL13" s="52">
        <v>0.9705684115929005</v>
      </c>
      <c r="AM13" s="52">
        <v>0.997457627118644</v>
      </c>
      <c r="AN13" s="52">
        <v>0.9807774455360957</v>
      </c>
      <c r="AO13" s="52">
        <v>0.9698472525292601</v>
      </c>
      <c r="AP13" s="52">
        <f>'Summary '!R10</f>
        <v>0.9476042072458122</v>
      </c>
      <c r="AQ13" s="52">
        <v>0.999366687777074</v>
      </c>
      <c r="AR13" s="52">
        <v>0.9891891891891892</v>
      </c>
      <c r="AS13" s="52">
        <v>0.9476042072458122</v>
      </c>
    </row>
    <row r="14" spans="1:45" ht="15.75">
      <c r="A14" s="39" t="s">
        <v>25</v>
      </c>
      <c r="B14" s="13">
        <v>0.973</v>
      </c>
      <c r="C14" s="13">
        <v>0.983</v>
      </c>
      <c r="D14" s="13">
        <v>1.01</v>
      </c>
      <c r="E14" s="13">
        <v>0.995</v>
      </c>
      <c r="F14" s="13">
        <v>1.001</v>
      </c>
      <c r="G14" s="13">
        <v>0.935</v>
      </c>
      <c r="H14" s="13">
        <v>1.028</v>
      </c>
      <c r="I14" s="13">
        <v>0.968</v>
      </c>
      <c r="J14" s="13">
        <v>1.001</v>
      </c>
      <c r="K14" s="13">
        <v>0.97</v>
      </c>
      <c r="L14" s="13">
        <v>0.965</v>
      </c>
      <c r="M14" s="13">
        <v>0.961</v>
      </c>
      <c r="N14" s="13">
        <v>0.917</v>
      </c>
      <c r="O14" s="13">
        <v>0.991</v>
      </c>
      <c r="P14" s="13">
        <v>0.967</v>
      </c>
      <c r="Q14" s="13">
        <v>0.96</v>
      </c>
      <c r="R14" s="13">
        <v>0.883</v>
      </c>
      <c r="S14" s="13">
        <v>0.906</v>
      </c>
      <c r="T14" s="13">
        <v>0.932</v>
      </c>
      <c r="U14" s="13">
        <v>0.958</v>
      </c>
      <c r="V14" s="13">
        <v>0.909</v>
      </c>
      <c r="W14" s="13">
        <v>0.962</v>
      </c>
      <c r="X14" s="13">
        <v>0.958</v>
      </c>
      <c r="Y14" s="13">
        <v>0.954</v>
      </c>
      <c r="Z14" s="13">
        <v>0.982</v>
      </c>
      <c r="AA14" s="13">
        <v>0.97</v>
      </c>
      <c r="AB14" s="13">
        <v>0.9101654846335697</v>
      </c>
      <c r="AC14" s="13">
        <v>0.943</v>
      </c>
      <c r="AD14" s="13">
        <v>1.005</v>
      </c>
      <c r="AE14" s="13">
        <v>1.027998457385268</v>
      </c>
      <c r="AF14" s="13">
        <v>0.9893979553199546</v>
      </c>
      <c r="AG14" s="13">
        <v>0.9848605577689243</v>
      </c>
      <c r="AH14" s="52">
        <v>0.9839410542225581</v>
      </c>
      <c r="AI14" s="52">
        <v>0.9725846407927333</v>
      </c>
      <c r="AJ14" s="52">
        <v>0.9574620196604111</v>
      </c>
      <c r="AK14" s="52">
        <v>0.9923992068737607</v>
      </c>
      <c r="AL14" s="52">
        <v>0.9853091902972326</v>
      </c>
      <c r="AM14" s="52">
        <v>0.9798457763757449</v>
      </c>
      <c r="AN14" s="52">
        <v>0.9998036135113905</v>
      </c>
      <c r="AO14" s="52">
        <v>1.0018993352326686</v>
      </c>
      <c r="AP14" s="52">
        <f>'Summary '!R11</f>
        <v>0.9901140684410646</v>
      </c>
      <c r="AQ14" s="52">
        <v>0.9976653696498055</v>
      </c>
      <c r="AR14" s="52">
        <v>1.0052252252252252</v>
      </c>
      <c r="AS14" s="52">
        <v>0.9901140684410646</v>
      </c>
    </row>
    <row r="15" spans="1:45" ht="15.75">
      <c r="A15" s="40" t="s">
        <v>34</v>
      </c>
      <c r="B15" s="28">
        <v>0.975</v>
      </c>
      <c r="C15" s="28">
        <v>0.984</v>
      </c>
      <c r="D15" s="28">
        <v>0.997</v>
      </c>
      <c r="E15" s="28">
        <v>0.968</v>
      </c>
      <c r="F15" s="28">
        <v>0.974</v>
      </c>
      <c r="G15" s="28">
        <v>0.974</v>
      </c>
      <c r="H15" s="28">
        <v>0.976</v>
      </c>
      <c r="I15" s="28">
        <v>0.965</v>
      </c>
      <c r="J15" s="28">
        <v>0.98</v>
      </c>
      <c r="K15" s="28">
        <v>0.989</v>
      </c>
      <c r="L15" s="28">
        <v>0.967</v>
      </c>
      <c r="M15" s="28">
        <v>0.971</v>
      </c>
      <c r="N15" s="28">
        <v>0.961</v>
      </c>
      <c r="O15" s="28">
        <v>0.974</v>
      </c>
      <c r="P15" s="28">
        <v>0.96</v>
      </c>
      <c r="Q15" s="28">
        <v>0.932</v>
      </c>
      <c r="R15" s="28">
        <v>0.926</v>
      </c>
      <c r="S15" s="28">
        <v>0.929</v>
      </c>
      <c r="T15" s="28">
        <v>0.95</v>
      </c>
      <c r="U15" s="28">
        <v>0.96</v>
      </c>
      <c r="V15" s="28">
        <v>0.943</v>
      </c>
      <c r="W15" s="28">
        <v>0.963</v>
      </c>
      <c r="X15" s="28">
        <v>0.956</v>
      </c>
      <c r="Y15" s="28">
        <v>0.961</v>
      </c>
      <c r="Z15" s="28">
        <v>0.98</v>
      </c>
      <c r="AA15" s="28">
        <v>0.968</v>
      </c>
      <c r="AB15" s="28">
        <v>0.9507502443324455</v>
      </c>
      <c r="AC15" s="28">
        <v>0.957</v>
      </c>
      <c r="AD15" s="28">
        <v>0.993</v>
      </c>
      <c r="AE15" s="28">
        <v>0.9959612093553908</v>
      </c>
      <c r="AF15" s="28">
        <v>0.9748720231471178</v>
      </c>
      <c r="AG15" s="28">
        <v>0.9834272071946781</v>
      </c>
      <c r="AH15" s="76">
        <v>0.9745208713381264</v>
      </c>
      <c r="AI15" s="76">
        <v>0.9949032338102721</v>
      </c>
      <c r="AJ15" s="76">
        <v>0.9638533478684951</v>
      </c>
      <c r="AK15" s="76">
        <v>0.98515083624238</v>
      </c>
      <c r="AL15" s="76">
        <v>0.9820460890032295</v>
      </c>
      <c r="AM15" s="76">
        <v>0.9792248879514895</v>
      </c>
      <c r="AN15" s="53">
        <v>0.9869549083548859</v>
      </c>
      <c r="AO15" s="53">
        <v>0.9855278391748237</v>
      </c>
      <c r="AP15" s="53">
        <f>'Summary '!R12</f>
        <v>0.9669403860509758</v>
      </c>
      <c r="AQ15" s="53">
        <v>0.9824815082587175</v>
      </c>
      <c r="AR15" s="53">
        <v>0.9868393345967572</v>
      </c>
      <c r="AS15" s="53">
        <v>0.9669403860509758</v>
      </c>
    </row>
    <row r="16" spans="1:45" ht="15.75">
      <c r="A16" s="45" t="s">
        <v>40</v>
      </c>
      <c r="B16" s="47">
        <f aca="true" t="shared" si="13" ref="B16:U16">AVERAGE($B$15:$AE$15)</f>
        <v>0.9659903817895946</v>
      </c>
      <c r="C16" s="47">
        <f t="shared" si="13"/>
        <v>0.9659903817895946</v>
      </c>
      <c r="D16" s="47">
        <f t="shared" si="13"/>
        <v>0.9659903817895946</v>
      </c>
      <c r="E16" s="47">
        <f t="shared" si="13"/>
        <v>0.9659903817895946</v>
      </c>
      <c r="F16" s="47">
        <f t="shared" si="13"/>
        <v>0.9659903817895946</v>
      </c>
      <c r="G16" s="47">
        <f t="shared" si="13"/>
        <v>0.9659903817895946</v>
      </c>
      <c r="H16" s="47">
        <f t="shared" si="13"/>
        <v>0.9659903817895946</v>
      </c>
      <c r="I16" s="47">
        <f t="shared" si="13"/>
        <v>0.9659903817895946</v>
      </c>
      <c r="J16" s="47">
        <f t="shared" si="13"/>
        <v>0.9659903817895946</v>
      </c>
      <c r="K16" s="47">
        <f t="shared" si="13"/>
        <v>0.9659903817895946</v>
      </c>
      <c r="L16" s="47">
        <f t="shared" si="13"/>
        <v>0.9659903817895946</v>
      </c>
      <c r="M16" s="47">
        <f t="shared" si="13"/>
        <v>0.9659903817895946</v>
      </c>
      <c r="N16" s="47">
        <f t="shared" si="13"/>
        <v>0.9659903817895946</v>
      </c>
      <c r="O16" s="47">
        <f t="shared" si="13"/>
        <v>0.9659903817895946</v>
      </c>
      <c r="P16" s="47">
        <f t="shared" si="13"/>
        <v>0.9659903817895946</v>
      </c>
      <c r="Q16" s="47">
        <f t="shared" si="13"/>
        <v>0.9659903817895946</v>
      </c>
      <c r="R16" s="47">
        <f t="shared" si="13"/>
        <v>0.9659903817895946</v>
      </c>
      <c r="S16" s="47">
        <f t="shared" si="13"/>
        <v>0.9659903817895946</v>
      </c>
      <c r="T16" s="47">
        <f t="shared" si="13"/>
        <v>0.9659903817895946</v>
      </c>
      <c r="U16" s="47">
        <f t="shared" si="13"/>
        <v>0.9659903817895946</v>
      </c>
      <c r="V16" s="47">
        <f>AVERAGE($P$15:$AE$15)</f>
        <v>0.9577944658554899</v>
      </c>
      <c r="W16" s="47">
        <f aca="true" t="shared" si="14" ref="W16:AI16">AVERAGE($P$15:$AE$15)</f>
        <v>0.9577944658554899</v>
      </c>
      <c r="X16" s="47">
        <f t="shared" si="14"/>
        <v>0.9577944658554899</v>
      </c>
      <c r="Y16" s="47">
        <f t="shared" si="14"/>
        <v>0.9577944658554899</v>
      </c>
      <c r="Z16" s="47">
        <f t="shared" si="14"/>
        <v>0.9577944658554899</v>
      </c>
      <c r="AA16" s="47">
        <f t="shared" si="14"/>
        <v>0.9577944658554899</v>
      </c>
      <c r="AB16" s="47">
        <f t="shared" si="14"/>
        <v>0.9577944658554899</v>
      </c>
      <c r="AC16" s="47">
        <f t="shared" si="14"/>
        <v>0.9577944658554899</v>
      </c>
      <c r="AD16" s="47">
        <f t="shared" si="14"/>
        <v>0.9577944658554899</v>
      </c>
      <c r="AE16" s="47">
        <f t="shared" si="14"/>
        <v>0.9577944658554899</v>
      </c>
      <c r="AF16" s="47">
        <f t="shared" si="14"/>
        <v>0.9577944658554899</v>
      </c>
      <c r="AG16" s="47">
        <f t="shared" si="14"/>
        <v>0.9577944658554899</v>
      </c>
      <c r="AH16" s="47">
        <f t="shared" si="14"/>
        <v>0.9577944658554899</v>
      </c>
      <c r="AI16" s="47">
        <f t="shared" si="14"/>
        <v>0.9577944658554899</v>
      </c>
      <c r="AJ16" s="47">
        <f aca="true" t="shared" si="15" ref="AJ16:AS16">AVERAGE($AC$15:$AE$15)</f>
        <v>0.9819870697851303</v>
      </c>
      <c r="AK16" s="47">
        <f t="shared" si="15"/>
        <v>0.9819870697851303</v>
      </c>
      <c r="AL16" s="47">
        <f t="shared" si="15"/>
        <v>0.9819870697851303</v>
      </c>
      <c r="AM16" s="47">
        <f t="shared" si="15"/>
        <v>0.9819870697851303</v>
      </c>
      <c r="AN16" s="47">
        <f t="shared" si="15"/>
        <v>0.9819870697851303</v>
      </c>
      <c r="AO16" s="47">
        <f t="shared" si="15"/>
        <v>0.9819870697851303</v>
      </c>
      <c r="AP16" s="47">
        <f t="shared" si="15"/>
        <v>0.9819870697851303</v>
      </c>
      <c r="AQ16" s="47">
        <f t="shared" si="15"/>
        <v>0.9819870697851303</v>
      </c>
      <c r="AR16" s="47">
        <f t="shared" si="15"/>
        <v>0.9819870697851303</v>
      </c>
      <c r="AS16" s="47">
        <f t="shared" si="15"/>
        <v>0.9819870697851303</v>
      </c>
    </row>
    <row r="17" spans="1:45" ht="15.75">
      <c r="A17" s="45" t="s">
        <v>41</v>
      </c>
      <c r="B17" s="47">
        <f aca="true" t="shared" si="16" ref="B17:H17">B16+3*B19</f>
        <v>1.020843488779812</v>
      </c>
      <c r="C17" s="47">
        <f t="shared" si="16"/>
        <v>1.020843488779812</v>
      </c>
      <c r="D17" s="47">
        <f t="shared" si="16"/>
        <v>1.020843488779812</v>
      </c>
      <c r="E17" s="47">
        <f t="shared" si="16"/>
        <v>1.020843488779812</v>
      </c>
      <c r="F17" s="47">
        <f t="shared" si="16"/>
        <v>1.020843488779812</v>
      </c>
      <c r="G17" s="47">
        <f t="shared" si="16"/>
        <v>1.020843488779812</v>
      </c>
      <c r="H17" s="47">
        <f t="shared" si="16"/>
        <v>1.020843488779812</v>
      </c>
      <c r="I17" s="47">
        <f aca="true" t="shared" si="17" ref="I17:U17">I16+3*I19</f>
        <v>1.020843488779812</v>
      </c>
      <c r="J17" s="47">
        <f t="shared" si="17"/>
        <v>1.020843488779812</v>
      </c>
      <c r="K17" s="47">
        <f t="shared" si="17"/>
        <v>1.020843488779812</v>
      </c>
      <c r="L17" s="47">
        <f t="shared" si="17"/>
        <v>1.020843488779812</v>
      </c>
      <c r="M17" s="47">
        <f t="shared" si="17"/>
        <v>1.020843488779812</v>
      </c>
      <c r="N17" s="47">
        <f t="shared" si="17"/>
        <v>1.020843488779812</v>
      </c>
      <c r="O17" s="47">
        <f t="shared" si="17"/>
        <v>1.020843488779812</v>
      </c>
      <c r="P17" s="47">
        <f t="shared" si="17"/>
        <v>1.020843488779812</v>
      </c>
      <c r="Q17" s="47">
        <f t="shared" si="17"/>
        <v>1.020843488779812</v>
      </c>
      <c r="R17" s="47">
        <f t="shared" si="17"/>
        <v>1.020843488779812</v>
      </c>
      <c r="S17" s="47">
        <f t="shared" si="17"/>
        <v>1.020843488779812</v>
      </c>
      <c r="T17" s="47">
        <f t="shared" si="17"/>
        <v>1.020843488779812</v>
      </c>
      <c r="U17" s="47">
        <f t="shared" si="17"/>
        <v>1.020843488779812</v>
      </c>
      <c r="V17" s="47">
        <f>V16+3*V19</f>
        <v>1.0186825753568207</v>
      </c>
      <c r="W17" s="47">
        <f aca="true" t="shared" si="18" ref="W17:AE17">W16+3*W19</f>
        <v>1.0186825753568207</v>
      </c>
      <c r="X17" s="47">
        <f t="shared" si="18"/>
        <v>1.0186825753568207</v>
      </c>
      <c r="Y17" s="47">
        <f t="shared" si="18"/>
        <v>1.0186825753568207</v>
      </c>
      <c r="Z17" s="47">
        <f t="shared" si="18"/>
        <v>1.0186825753568207</v>
      </c>
      <c r="AA17" s="47">
        <f t="shared" si="18"/>
        <v>1.0186825753568207</v>
      </c>
      <c r="AB17" s="47">
        <f t="shared" si="18"/>
        <v>1.0186825753568207</v>
      </c>
      <c r="AC17" s="47">
        <f t="shared" si="18"/>
        <v>1.0186825753568207</v>
      </c>
      <c r="AD17" s="47">
        <f t="shared" si="18"/>
        <v>1.0186825753568207</v>
      </c>
      <c r="AE17" s="47">
        <f t="shared" si="18"/>
        <v>1.0186825753568207</v>
      </c>
      <c r="AF17" s="47">
        <f aca="true" t="shared" si="19" ref="AF17:AL17">AF16+3*AF19</f>
        <v>1.0186825753568207</v>
      </c>
      <c r="AG17" s="47">
        <f t="shared" si="19"/>
        <v>1.0186825753568207</v>
      </c>
      <c r="AH17" s="47">
        <f t="shared" si="19"/>
        <v>1.0186825753568207</v>
      </c>
      <c r="AI17" s="47">
        <f t="shared" si="19"/>
        <v>1.0186825753568207</v>
      </c>
      <c r="AJ17" s="47">
        <f t="shared" si="19"/>
        <v>1.042875179286461</v>
      </c>
      <c r="AK17" s="47">
        <f t="shared" si="19"/>
        <v>1.042875179286461</v>
      </c>
      <c r="AL17" s="47">
        <f t="shared" si="19"/>
        <v>1.042875179286461</v>
      </c>
      <c r="AM17" s="47">
        <f aca="true" t="shared" si="20" ref="AM17:AS17">AM16+3*AM19</f>
        <v>1.042875179286461</v>
      </c>
      <c r="AN17" s="47">
        <f t="shared" si="20"/>
        <v>1.042875179286461</v>
      </c>
      <c r="AO17" s="47">
        <f t="shared" si="20"/>
        <v>1.042875179286461</v>
      </c>
      <c r="AP17" s="47">
        <f t="shared" si="20"/>
        <v>1.042875179286461</v>
      </c>
      <c r="AQ17" s="47">
        <f t="shared" si="20"/>
        <v>1.042875179286461</v>
      </c>
      <c r="AR17" s="47">
        <f t="shared" si="20"/>
        <v>1.042875179286461</v>
      </c>
      <c r="AS17" s="47">
        <f t="shared" si="20"/>
        <v>1.042875179286461</v>
      </c>
    </row>
    <row r="18" spans="1:45" ht="15.75">
      <c r="A18" s="45" t="s">
        <v>42</v>
      </c>
      <c r="B18" s="47">
        <f aca="true" t="shared" si="21" ref="B18:H18">B16-3*B19</f>
        <v>0.9111372747993773</v>
      </c>
      <c r="C18" s="47">
        <f t="shared" si="21"/>
        <v>0.9111372747993773</v>
      </c>
      <c r="D18" s="47">
        <f t="shared" si="21"/>
        <v>0.9111372747993773</v>
      </c>
      <c r="E18" s="47">
        <f t="shared" si="21"/>
        <v>0.9111372747993773</v>
      </c>
      <c r="F18" s="47">
        <f t="shared" si="21"/>
        <v>0.9111372747993773</v>
      </c>
      <c r="G18" s="47">
        <f t="shared" si="21"/>
        <v>0.9111372747993773</v>
      </c>
      <c r="H18" s="47">
        <f t="shared" si="21"/>
        <v>0.9111372747993773</v>
      </c>
      <c r="I18" s="47">
        <f aca="true" t="shared" si="22" ref="I18:U18">I16-3*I19</f>
        <v>0.9111372747993773</v>
      </c>
      <c r="J18" s="47">
        <f t="shared" si="22"/>
        <v>0.9111372747993773</v>
      </c>
      <c r="K18" s="47">
        <f t="shared" si="22"/>
        <v>0.9111372747993773</v>
      </c>
      <c r="L18" s="47">
        <f t="shared" si="22"/>
        <v>0.9111372747993773</v>
      </c>
      <c r="M18" s="47">
        <f t="shared" si="22"/>
        <v>0.9111372747993773</v>
      </c>
      <c r="N18" s="47">
        <f t="shared" si="22"/>
        <v>0.9111372747993773</v>
      </c>
      <c r="O18" s="47">
        <f t="shared" si="22"/>
        <v>0.9111372747993773</v>
      </c>
      <c r="P18" s="47">
        <f t="shared" si="22"/>
        <v>0.9111372747993773</v>
      </c>
      <c r="Q18" s="47">
        <f t="shared" si="22"/>
        <v>0.9111372747993773</v>
      </c>
      <c r="R18" s="47">
        <f t="shared" si="22"/>
        <v>0.9111372747993773</v>
      </c>
      <c r="S18" s="47">
        <f t="shared" si="22"/>
        <v>0.9111372747993773</v>
      </c>
      <c r="T18" s="47">
        <f t="shared" si="22"/>
        <v>0.9111372747993773</v>
      </c>
      <c r="U18" s="47">
        <f t="shared" si="22"/>
        <v>0.9111372747993773</v>
      </c>
      <c r="V18" s="47">
        <f>V16-3*V19</f>
        <v>0.896906356354159</v>
      </c>
      <c r="W18" s="47">
        <f aca="true" t="shared" si="23" ref="W18:AE18">W16-3*W19</f>
        <v>0.896906356354159</v>
      </c>
      <c r="X18" s="47">
        <f t="shared" si="23"/>
        <v>0.896906356354159</v>
      </c>
      <c r="Y18" s="47">
        <f t="shared" si="23"/>
        <v>0.896906356354159</v>
      </c>
      <c r="Z18" s="47">
        <f t="shared" si="23"/>
        <v>0.896906356354159</v>
      </c>
      <c r="AA18" s="47">
        <f t="shared" si="23"/>
        <v>0.896906356354159</v>
      </c>
      <c r="AB18" s="47">
        <f t="shared" si="23"/>
        <v>0.896906356354159</v>
      </c>
      <c r="AC18" s="47">
        <f t="shared" si="23"/>
        <v>0.896906356354159</v>
      </c>
      <c r="AD18" s="47">
        <f t="shared" si="23"/>
        <v>0.896906356354159</v>
      </c>
      <c r="AE18" s="47">
        <f t="shared" si="23"/>
        <v>0.896906356354159</v>
      </c>
      <c r="AF18" s="47">
        <f aca="true" t="shared" si="24" ref="AF18:AL18">AF16-3*AF19</f>
        <v>0.896906356354159</v>
      </c>
      <c r="AG18" s="47">
        <f t="shared" si="24"/>
        <v>0.896906356354159</v>
      </c>
      <c r="AH18" s="47">
        <f t="shared" si="24"/>
        <v>0.896906356354159</v>
      </c>
      <c r="AI18" s="47">
        <f t="shared" si="24"/>
        <v>0.896906356354159</v>
      </c>
      <c r="AJ18" s="47">
        <f t="shared" si="24"/>
        <v>0.9210989602837995</v>
      </c>
      <c r="AK18" s="47">
        <f t="shared" si="24"/>
        <v>0.9210989602837995</v>
      </c>
      <c r="AL18" s="47">
        <f t="shared" si="24"/>
        <v>0.9210989602837995</v>
      </c>
      <c r="AM18" s="47">
        <f aca="true" t="shared" si="25" ref="AM18:AS18">AM16-3*AM19</f>
        <v>0.9210989602837995</v>
      </c>
      <c r="AN18" s="47">
        <f t="shared" si="25"/>
        <v>0.9210989602837995</v>
      </c>
      <c r="AO18" s="47">
        <f t="shared" si="25"/>
        <v>0.9210989602837995</v>
      </c>
      <c r="AP18" s="47">
        <f t="shared" si="25"/>
        <v>0.9210989602837995</v>
      </c>
      <c r="AQ18" s="47">
        <f t="shared" si="25"/>
        <v>0.9210989602837995</v>
      </c>
      <c r="AR18" s="47">
        <f t="shared" si="25"/>
        <v>0.9210989602837995</v>
      </c>
      <c r="AS18" s="47">
        <f t="shared" si="25"/>
        <v>0.9210989602837995</v>
      </c>
    </row>
    <row r="19" spans="1:45" ht="15.75">
      <c r="A19" s="45" t="s">
        <v>44</v>
      </c>
      <c r="B19" s="47">
        <f>STDEVA($B$15:$AE$15)</f>
        <v>0.01828436899673911</v>
      </c>
      <c r="C19" s="47">
        <f aca="true" t="shared" si="26" ref="C19:U19">STDEVA($B$15:$AE$15)</f>
        <v>0.01828436899673911</v>
      </c>
      <c r="D19" s="47">
        <f t="shared" si="26"/>
        <v>0.01828436899673911</v>
      </c>
      <c r="E19" s="47">
        <f t="shared" si="26"/>
        <v>0.01828436899673911</v>
      </c>
      <c r="F19" s="47">
        <f t="shared" si="26"/>
        <v>0.01828436899673911</v>
      </c>
      <c r="G19" s="47">
        <f t="shared" si="26"/>
        <v>0.01828436899673911</v>
      </c>
      <c r="H19" s="47">
        <f t="shared" si="26"/>
        <v>0.01828436899673911</v>
      </c>
      <c r="I19" s="47">
        <f t="shared" si="26"/>
        <v>0.01828436899673911</v>
      </c>
      <c r="J19" s="47">
        <f t="shared" si="26"/>
        <v>0.01828436899673911</v>
      </c>
      <c r="K19" s="47">
        <f t="shared" si="26"/>
        <v>0.01828436899673911</v>
      </c>
      <c r="L19" s="47">
        <f t="shared" si="26"/>
        <v>0.01828436899673911</v>
      </c>
      <c r="M19" s="47">
        <f t="shared" si="26"/>
        <v>0.01828436899673911</v>
      </c>
      <c r="N19" s="47">
        <f t="shared" si="26"/>
        <v>0.01828436899673911</v>
      </c>
      <c r="O19" s="47">
        <f t="shared" si="26"/>
        <v>0.01828436899673911</v>
      </c>
      <c r="P19" s="47">
        <f t="shared" si="26"/>
        <v>0.01828436899673911</v>
      </c>
      <c r="Q19" s="47">
        <f t="shared" si="26"/>
        <v>0.01828436899673911</v>
      </c>
      <c r="R19" s="47">
        <f t="shared" si="26"/>
        <v>0.01828436899673911</v>
      </c>
      <c r="S19" s="47">
        <f t="shared" si="26"/>
        <v>0.01828436899673911</v>
      </c>
      <c r="T19" s="47">
        <f t="shared" si="26"/>
        <v>0.01828436899673911</v>
      </c>
      <c r="U19" s="47">
        <f t="shared" si="26"/>
        <v>0.01828436899673911</v>
      </c>
      <c r="V19" s="47">
        <f>STDEVA($P$15:$AE$15)</f>
        <v>0.020296036500443607</v>
      </c>
      <c r="W19" s="47">
        <f aca="true" t="shared" si="27" ref="W19:AS19">STDEVA($P$15:$AE$15)</f>
        <v>0.020296036500443607</v>
      </c>
      <c r="X19" s="47">
        <f t="shared" si="27"/>
        <v>0.020296036500443607</v>
      </c>
      <c r="Y19" s="47">
        <f t="shared" si="27"/>
        <v>0.020296036500443607</v>
      </c>
      <c r="Z19" s="47">
        <f t="shared" si="27"/>
        <v>0.020296036500443607</v>
      </c>
      <c r="AA19" s="47">
        <f t="shared" si="27"/>
        <v>0.020296036500443607</v>
      </c>
      <c r="AB19" s="47">
        <f t="shared" si="27"/>
        <v>0.020296036500443607</v>
      </c>
      <c r="AC19" s="47">
        <f t="shared" si="27"/>
        <v>0.020296036500443607</v>
      </c>
      <c r="AD19" s="47">
        <f t="shared" si="27"/>
        <v>0.020296036500443607</v>
      </c>
      <c r="AE19" s="47">
        <f t="shared" si="27"/>
        <v>0.020296036500443607</v>
      </c>
      <c r="AF19" s="47">
        <f t="shared" si="27"/>
        <v>0.020296036500443607</v>
      </c>
      <c r="AG19" s="47">
        <f t="shared" si="27"/>
        <v>0.020296036500443607</v>
      </c>
      <c r="AH19" s="47">
        <f t="shared" si="27"/>
        <v>0.020296036500443607</v>
      </c>
      <c r="AI19" s="47">
        <f t="shared" si="27"/>
        <v>0.020296036500443607</v>
      </c>
      <c r="AJ19" s="47">
        <f t="shared" si="27"/>
        <v>0.020296036500443607</v>
      </c>
      <c r="AK19" s="47">
        <f t="shared" si="27"/>
        <v>0.020296036500443607</v>
      </c>
      <c r="AL19" s="47">
        <f t="shared" si="27"/>
        <v>0.020296036500443607</v>
      </c>
      <c r="AM19" s="47">
        <f t="shared" si="27"/>
        <v>0.020296036500443607</v>
      </c>
      <c r="AN19" s="47">
        <f t="shared" si="27"/>
        <v>0.020296036500443607</v>
      </c>
      <c r="AO19" s="47">
        <f t="shared" si="27"/>
        <v>0.020296036500443607</v>
      </c>
      <c r="AP19" s="47">
        <f t="shared" si="27"/>
        <v>0.020296036500443607</v>
      </c>
      <c r="AQ19" s="47">
        <f t="shared" si="27"/>
        <v>0.020296036500443607</v>
      </c>
      <c r="AR19" s="47">
        <f t="shared" si="27"/>
        <v>0.020296036500443607</v>
      </c>
      <c r="AS19" s="47">
        <f t="shared" si="27"/>
        <v>0.020296036500443607</v>
      </c>
    </row>
    <row r="20" spans="1:37" ht="15.75">
      <c r="A20" s="45"/>
      <c r="B20" s="47"/>
      <c r="C20" s="47"/>
      <c r="D20" s="47"/>
      <c r="E20" s="47"/>
      <c r="F20" s="47"/>
      <c r="G20" s="47"/>
      <c r="H20" s="43" t="s">
        <v>48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3" t="s">
        <v>46</v>
      </c>
      <c r="W20" s="47"/>
      <c r="X20" s="47"/>
      <c r="Y20" s="47"/>
      <c r="Z20" s="47"/>
      <c r="AA20" s="47"/>
      <c r="AB20" s="47"/>
      <c r="AC20" s="47"/>
      <c r="AD20" s="47"/>
      <c r="AE20" s="47"/>
      <c r="AF20" s="43"/>
      <c r="AG20" s="43"/>
      <c r="AH20" s="43"/>
      <c r="AI20" s="43"/>
      <c r="AJ20" s="43" t="s">
        <v>47</v>
      </c>
      <c r="AK20" s="43"/>
    </row>
    <row r="21" spans="1:2" ht="15.75">
      <c r="A21" s="42" t="s">
        <v>35</v>
      </c>
      <c r="B21" s="42" t="s">
        <v>35</v>
      </c>
    </row>
    <row r="22" spans="1:45" ht="15.75">
      <c r="A22" s="42" t="s">
        <v>37</v>
      </c>
      <c r="B22" s="41">
        <v>42461</v>
      </c>
      <c r="C22" s="41">
        <v>42491</v>
      </c>
      <c r="D22" s="41">
        <v>42522</v>
      </c>
      <c r="E22" s="41">
        <v>42552</v>
      </c>
      <c r="F22" s="41">
        <v>42583</v>
      </c>
      <c r="G22" s="41">
        <v>42614</v>
      </c>
      <c r="H22" s="41">
        <v>42644</v>
      </c>
      <c r="I22" s="41">
        <v>42675</v>
      </c>
      <c r="J22" s="41">
        <v>42705</v>
      </c>
      <c r="K22" s="41">
        <v>42736</v>
      </c>
      <c r="L22" s="41">
        <v>42767</v>
      </c>
      <c r="M22" s="41">
        <v>42795</v>
      </c>
      <c r="N22" s="41">
        <v>42826</v>
      </c>
      <c r="O22" s="41">
        <v>42856</v>
      </c>
      <c r="P22" s="41">
        <v>42887</v>
      </c>
      <c r="Q22" s="41">
        <v>42917</v>
      </c>
      <c r="R22" s="41">
        <v>42948</v>
      </c>
      <c r="S22" s="41">
        <v>42979</v>
      </c>
      <c r="T22" s="41">
        <v>43009</v>
      </c>
      <c r="U22" s="41">
        <v>43040</v>
      </c>
      <c r="V22" s="41">
        <v>43070</v>
      </c>
      <c r="W22" s="41">
        <v>43101</v>
      </c>
      <c r="X22" s="41">
        <v>43132</v>
      </c>
      <c r="Y22" s="41">
        <v>43160</v>
      </c>
      <c r="Z22" s="41">
        <v>43191</v>
      </c>
      <c r="AA22" s="41">
        <v>43221</v>
      </c>
      <c r="AB22" s="41">
        <v>43252</v>
      </c>
      <c r="AC22" s="41">
        <v>43282</v>
      </c>
      <c r="AD22" s="41">
        <v>43313</v>
      </c>
      <c r="AE22" s="41">
        <v>43344</v>
      </c>
      <c r="AF22" s="41">
        <v>43374</v>
      </c>
      <c r="AG22" s="41">
        <v>43405</v>
      </c>
      <c r="AH22" s="41">
        <v>43435</v>
      </c>
      <c r="AI22" s="41">
        <v>43466</v>
      </c>
      <c r="AJ22" s="41">
        <v>43497</v>
      </c>
      <c r="AK22" s="41">
        <v>43525</v>
      </c>
      <c r="AL22" s="41">
        <v>43556</v>
      </c>
      <c r="AM22" s="41">
        <v>43586</v>
      </c>
      <c r="AN22" s="41">
        <v>43617</v>
      </c>
      <c r="AO22" s="41">
        <v>43647</v>
      </c>
      <c r="AP22" s="41">
        <v>43678</v>
      </c>
      <c r="AQ22" s="41">
        <v>43709</v>
      </c>
      <c r="AR22" s="41">
        <v>43739</v>
      </c>
      <c r="AS22" s="41">
        <v>43770</v>
      </c>
    </row>
    <row r="23" spans="1:45" ht="15.75">
      <c r="A23" s="39" t="s">
        <v>30</v>
      </c>
      <c r="B23" s="13">
        <v>1</v>
      </c>
      <c r="C23" s="13">
        <v>0.984</v>
      </c>
      <c r="D23" s="13">
        <v>1.017</v>
      </c>
      <c r="E23" s="13">
        <v>1.012</v>
      </c>
      <c r="F23" s="13">
        <v>1</v>
      </c>
      <c r="G23" s="13">
        <v>1</v>
      </c>
      <c r="H23" s="13">
        <v>1</v>
      </c>
      <c r="I23" s="13">
        <v>1.002</v>
      </c>
      <c r="J23" s="13">
        <v>1</v>
      </c>
      <c r="K23" s="13">
        <v>1</v>
      </c>
      <c r="L23" s="13">
        <v>0.935</v>
      </c>
      <c r="M23" s="13">
        <v>0.992</v>
      </c>
      <c r="N23" s="13">
        <v>1</v>
      </c>
      <c r="O23" s="13">
        <v>0.984</v>
      </c>
      <c r="P23" s="13">
        <v>0.985</v>
      </c>
      <c r="Q23" s="13">
        <v>0.998</v>
      </c>
      <c r="R23" s="13" t="s">
        <v>38</v>
      </c>
      <c r="S23" s="13" t="s">
        <v>38</v>
      </c>
      <c r="T23" s="13" t="s">
        <v>38</v>
      </c>
      <c r="U23" s="13">
        <v>1.02</v>
      </c>
      <c r="V23" s="13">
        <v>0.955</v>
      </c>
      <c r="W23" s="13">
        <v>0.988</v>
      </c>
      <c r="X23" s="13">
        <v>1.002</v>
      </c>
      <c r="Y23" s="13">
        <v>0.955</v>
      </c>
      <c r="Z23" s="13">
        <v>0.986</v>
      </c>
      <c r="AA23" s="13">
        <v>1</v>
      </c>
      <c r="AB23" s="13">
        <v>1.0016666666666667</v>
      </c>
      <c r="AC23" s="13">
        <v>0.984</v>
      </c>
      <c r="AD23" s="13">
        <v>0.968</v>
      </c>
      <c r="AE23" s="13">
        <v>1</v>
      </c>
      <c r="AF23" s="13">
        <v>0.9838709677419355</v>
      </c>
      <c r="AG23" s="13">
        <v>0.9833333333333333</v>
      </c>
      <c r="AH23" s="54">
        <v>1</v>
      </c>
      <c r="AI23" s="54">
        <v>1</v>
      </c>
      <c r="AJ23" s="54">
        <v>0.9892857142857143</v>
      </c>
      <c r="AK23" s="54">
        <v>1</v>
      </c>
      <c r="AL23" s="54">
        <v>1</v>
      </c>
      <c r="AM23" s="54">
        <v>0.9838709677419355</v>
      </c>
      <c r="AN23" s="54">
        <v>1</v>
      </c>
      <c r="AO23" s="54">
        <v>1</v>
      </c>
      <c r="AP23" s="54">
        <f>'Summary '!T8</f>
        <v>0.9833333333333333</v>
      </c>
      <c r="AQ23" s="54">
        <v>1</v>
      </c>
      <c r="AR23" s="54">
        <v>0.9959677419354839</v>
      </c>
      <c r="AS23" s="54">
        <v>0.9833333333333333</v>
      </c>
    </row>
    <row r="24" spans="1:45" ht="15.75">
      <c r="A24" s="39" t="s">
        <v>32</v>
      </c>
      <c r="B24" s="13">
        <v>1</v>
      </c>
      <c r="C24" s="13">
        <v>0.968</v>
      </c>
      <c r="D24" s="13">
        <v>1</v>
      </c>
      <c r="E24" s="13">
        <v>1.004</v>
      </c>
      <c r="F24" s="13">
        <v>1</v>
      </c>
      <c r="G24" s="13">
        <v>1</v>
      </c>
      <c r="H24" s="13">
        <v>0.99</v>
      </c>
      <c r="I24" s="13">
        <v>1</v>
      </c>
      <c r="J24" s="13">
        <v>0.988</v>
      </c>
      <c r="K24" s="13">
        <v>0.987</v>
      </c>
      <c r="L24" s="13">
        <v>1</v>
      </c>
      <c r="M24" s="13">
        <v>1</v>
      </c>
      <c r="N24" s="13">
        <v>0.983</v>
      </c>
      <c r="O24" s="13">
        <v>0.987</v>
      </c>
      <c r="P24" s="13">
        <v>1</v>
      </c>
      <c r="Q24" s="13">
        <v>1</v>
      </c>
      <c r="R24" s="13">
        <v>1</v>
      </c>
      <c r="S24" s="13">
        <v>1</v>
      </c>
      <c r="T24" s="13">
        <v>0.999</v>
      </c>
      <c r="U24" s="13">
        <v>0.983</v>
      </c>
      <c r="V24" s="13">
        <v>0.999</v>
      </c>
      <c r="W24" s="13">
        <v>0.989</v>
      </c>
      <c r="X24" s="13">
        <v>0.98</v>
      </c>
      <c r="Y24" s="13">
        <v>1.009</v>
      </c>
      <c r="Z24" s="13">
        <v>0.968</v>
      </c>
      <c r="AA24" s="13">
        <v>1</v>
      </c>
      <c r="AB24" s="13">
        <v>0.9809523809523809</v>
      </c>
      <c r="AC24" s="13">
        <v>0.998</v>
      </c>
      <c r="AD24" s="13">
        <v>1</v>
      </c>
      <c r="AE24" s="13">
        <v>1</v>
      </c>
      <c r="AF24" s="13">
        <v>0.9910937499999999</v>
      </c>
      <c r="AG24" s="13">
        <v>1</v>
      </c>
      <c r="AH24" s="54">
        <v>1</v>
      </c>
      <c r="AI24" s="54">
        <v>1</v>
      </c>
      <c r="AJ24" s="54">
        <v>1</v>
      </c>
      <c r="AK24" s="54">
        <v>1</v>
      </c>
      <c r="AL24" s="54">
        <v>1</v>
      </c>
      <c r="AM24" s="54">
        <v>1</v>
      </c>
      <c r="AN24" s="54">
        <v>1.0141666666666667</v>
      </c>
      <c r="AO24" s="54">
        <v>1</v>
      </c>
      <c r="AP24" s="54">
        <f>'Summary '!T9</f>
        <v>1</v>
      </c>
      <c r="AQ24" s="54">
        <v>1</v>
      </c>
      <c r="AR24" s="54">
        <v>1</v>
      </c>
      <c r="AS24" s="54">
        <v>1</v>
      </c>
    </row>
    <row r="25" spans="1:45" ht="15.75">
      <c r="A25" s="39" t="s">
        <v>31</v>
      </c>
      <c r="B25" s="13">
        <v>1</v>
      </c>
      <c r="C25" s="13">
        <v>0.979</v>
      </c>
      <c r="D25" s="13">
        <v>1.011</v>
      </c>
      <c r="E25" s="13">
        <v>0.957</v>
      </c>
      <c r="F25" s="13">
        <v>1.003</v>
      </c>
      <c r="G25" s="13">
        <v>0.978</v>
      </c>
      <c r="H25" s="13">
        <v>1</v>
      </c>
      <c r="I25" s="13">
        <v>1</v>
      </c>
      <c r="J25" s="13">
        <v>1</v>
      </c>
      <c r="K25" s="13">
        <v>0.989</v>
      </c>
      <c r="L25" s="13">
        <v>1.012</v>
      </c>
      <c r="M25" s="13">
        <v>1</v>
      </c>
      <c r="N25" s="13">
        <v>1</v>
      </c>
      <c r="O25" s="13">
        <v>0.989</v>
      </c>
      <c r="P25" s="13">
        <v>0.989</v>
      </c>
      <c r="Q25" s="13">
        <v>1</v>
      </c>
      <c r="R25" s="13">
        <v>0.978</v>
      </c>
      <c r="S25" s="13">
        <v>0.981</v>
      </c>
      <c r="T25" s="13">
        <v>1</v>
      </c>
      <c r="U25" s="13">
        <v>0.988</v>
      </c>
      <c r="V25" s="13">
        <v>0.984</v>
      </c>
      <c r="W25" s="13">
        <v>0.984</v>
      </c>
      <c r="X25" s="13">
        <v>0.979</v>
      </c>
      <c r="Y25" s="13">
        <v>1.001</v>
      </c>
      <c r="Z25" s="13">
        <v>0.967</v>
      </c>
      <c r="AA25" s="13">
        <v>1.002</v>
      </c>
      <c r="AB25" s="13">
        <v>0.9908333333333333</v>
      </c>
      <c r="AC25" s="13">
        <v>0.984</v>
      </c>
      <c r="AD25" s="13">
        <v>0.968</v>
      </c>
      <c r="AE25" s="13">
        <v>1</v>
      </c>
      <c r="AF25" s="13">
        <v>1</v>
      </c>
      <c r="AG25" s="13">
        <v>0.9966666666666667</v>
      </c>
      <c r="AH25" s="54">
        <v>0.9766129032258064</v>
      </c>
      <c r="AI25" s="54">
        <v>0.9940476190476191</v>
      </c>
      <c r="AJ25" s="54">
        <v>0.985</v>
      </c>
      <c r="AK25" s="54">
        <v>0.984375</v>
      </c>
      <c r="AL25" s="54">
        <v>1</v>
      </c>
      <c r="AM25" s="54">
        <v>0.9862903225806452</v>
      </c>
      <c r="AN25" s="54">
        <v>0.9833333333333333</v>
      </c>
      <c r="AO25" s="54">
        <v>0.9975806451612903</v>
      </c>
      <c r="AP25" s="54">
        <f>'Summary '!T10</f>
        <v>1.0216666666666667</v>
      </c>
      <c r="AQ25" s="54">
        <v>1</v>
      </c>
      <c r="AR25" s="54">
        <v>1</v>
      </c>
      <c r="AS25" s="54">
        <v>1.0216666666666667</v>
      </c>
    </row>
    <row r="26" spans="1:45" ht="15.75">
      <c r="A26" s="39" t="s">
        <v>25</v>
      </c>
      <c r="B26" s="13">
        <v>1.019</v>
      </c>
      <c r="C26" s="13">
        <v>0.955</v>
      </c>
      <c r="D26" s="13">
        <v>1.014</v>
      </c>
      <c r="E26" s="13">
        <v>1.032</v>
      </c>
      <c r="F26" s="13">
        <v>0.971</v>
      </c>
      <c r="G26" s="13">
        <v>0.943</v>
      </c>
      <c r="H26" s="13">
        <v>0.969</v>
      </c>
      <c r="I26" s="13">
        <v>0.982</v>
      </c>
      <c r="J26" s="13">
        <v>0.926</v>
      </c>
      <c r="K26" s="13">
        <v>0.861</v>
      </c>
      <c r="L26" s="13">
        <v>1.007</v>
      </c>
      <c r="M26" s="13">
        <v>0.958</v>
      </c>
      <c r="N26" s="13">
        <v>0.98</v>
      </c>
      <c r="O26" s="13">
        <v>1</v>
      </c>
      <c r="P26" s="13">
        <v>0.97</v>
      </c>
      <c r="Q26" s="13">
        <v>0.967</v>
      </c>
      <c r="R26" s="13">
        <v>0.93</v>
      </c>
      <c r="S26" s="13">
        <v>0.932</v>
      </c>
      <c r="T26" s="13">
        <v>0.989</v>
      </c>
      <c r="U26" s="13">
        <v>0.989</v>
      </c>
      <c r="V26" s="13">
        <v>0.935</v>
      </c>
      <c r="W26" s="13">
        <v>0.978</v>
      </c>
      <c r="X26" s="13">
        <v>0.976</v>
      </c>
      <c r="Y26" s="13">
        <v>0.978</v>
      </c>
      <c r="Z26" s="13">
        <v>1.019</v>
      </c>
      <c r="AA26" s="13">
        <v>0.978</v>
      </c>
      <c r="AB26" s="13">
        <v>0.9788888888888889</v>
      </c>
      <c r="AC26" s="13">
        <v>1</v>
      </c>
      <c r="AD26" s="13">
        <v>0.978</v>
      </c>
      <c r="AE26" s="13">
        <v>0.9638888888888889</v>
      </c>
      <c r="AF26" s="13">
        <v>0.989247311827957</v>
      </c>
      <c r="AG26" s="13">
        <v>0.9888888888888889</v>
      </c>
      <c r="AH26" s="54">
        <v>1</v>
      </c>
      <c r="AI26" s="54">
        <v>0.989247311827957</v>
      </c>
      <c r="AJ26" s="54">
        <v>1</v>
      </c>
      <c r="AK26" s="54">
        <v>0.989247311827957</v>
      </c>
      <c r="AL26" s="54">
        <v>0.9788888888888889</v>
      </c>
      <c r="AM26" s="54">
        <v>0.9387096774193548</v>
      </c>
      <c r="AN26" s="54">
        <v>0.9887640449438202</v>
      </c>
      <c r="AO26" s="54">
        <v>0.9940860215053764</v>
      </c>
      <c r="AP26" s="54">
        <f>'Summary '!T11</f>
        <v>0.9666666666666667</v>
      </c>
      <c r="AQ26" s="54">
        <v>0.9888888888888889</v>
      </c>
      <c r="AR26" s="54">
        <v>0.989247311827957</v>
      </c>
      <c r="AS26" s="54">
        <v>0.9666666666666667</v>
      </c>
    </row>
    <row r="27" spans="1:45" ht="15.75">
      <c r="A27" s="40" t="s">
        <v>34</v>
      </c>
      <c r="B27" s="28">
        <v>1.004</v>
      </c>
      <c r="C27" s="28">
        <v>0.972</v>
      </c>
      <c r="D27" s="28">
        <v>1.011</v>
      </c>
      <c r="E27" s="28">
        <v>0.997</v>
      </c>
      <c r="F27" s="28">
        <v>0.994</v>
      </c>
      <c r="G27" s="28">
        <v>0.979</v>
      </c>
      <c r="H27" s="28">
        <v>0.99</v>
      </c>
      <c r="I27" s="28">
        <v>0.996</v>
      </c>
      <c r="J27" s="28">
        <v>0.979</v>
      </c>
      <c r="K27" s="28">
        <v>0.956</v>
      </c>
      <c r="L27" s="28">
        <v>0.991</v>
      </c>
      <c r="M27" s="28">
        <v>0.988</v>
      </c>
      <c r="N27" s="28">
        <v>0.992</v>
      </c>
      <c r="O27" s="28">
        <v>0.99</v>
      </c>
      <c r="P27" s="28">
        <v>0.986</v>
      </c>
      <c r="Q27" s="28">
        <v>0.992</v>
      </c>
      <c r="R27" s="28">
        <v>0.97</v>
      </c>
      <c r="S27" s="28">
        <v>0.971</v>
      </c>
      <c r="T27" s="28">
        <v>0.995</v>
      </c>
      <c r="U27" s="28">
        <v>0.993</v>
      </c>
      <c r="V27" s="28">
        <v>0.965</v>
      </c>
      <c r="W27" s="28">
        <v>0.984</v>
      </c>
      <c r="X27" s="28">
        <v>0.983</v>
      </c>
      <c r="Y27" s="28">
        <v>0.985</v>
      </c>
      <c r="Z27" s="28">
        <v>0.989</v>
      </c>
      <c r="AA27" s="28">
        <v>0.993</v>
      </c>
      <c r="AB27" s="28">
        <v>0.986996336996337</v>
      </c>
      <c r="AC27" s="28">
        <v>0.992</v>
      </c>
      <c r="AD27" s="28">
        <v>0.978</v>
      </c>
      <c r="AE27" s="28">
        <v>0.9881386861313869</v>
      </c>
      <c r="AF27" s="28">
        <v>0.9908540925266904</v>
      </c>
      <c r="AG27" s="28">
        <v>0.9918518518518519</v>
      </c>
      <c r="AH27" s="55">
        <v>0.9948398576512456</v>
      </c>
      <c r="AI27" s="55">
        <v>0.9951241134751773</v>
      </c>
      <c r="AJ27" s="55">
        <v>0.9941860465116279</v>
      </c>
      <c r="AK27" s="55">
        <v>0.9929577464788732</v>
      </c>
      <c r="AL27" s="55">
        <v>0.9929629629629629</v>
      </c>
      <c r="AM27" s="56">
        <v>0.9729536091706967</v>
      </c>
      <c r="AN27" s="56">
        <v>0.995724907063197</v>
      </c>
      <c r="AO27" s="56">
        <v>0.9975</v>
      </c>
      <c r="AP27" s="56">
        <f>'Summary '!T12</f>
        <v>0.9900735294117647</v>
      </c>
      <c r="AQ27" s="56">
        <v>0.9962962962962963</v>
      </c>
      <c r="AR27" s="56">
        <v>0.9955197132616488</v>
      </c>
      <c r="AS27" s="56">
        <v>0.9900735294117647</v>
      </c>
    </row>
    <row r="28" spans="1:45" ht="15.75">
      <c r="A28" s="45" t="s">
        <v>40</v>
      </c>
      <c r="B28" s="47">
        <f>AVERAGE($B$27:$AE$27)</f>
        <v>0.9863378341042572</v>
      </c>
      <c r="C28" s="47">
        <f aca="true" t="shared" si="28" ref="C28:AK28">AVERAGE($B$27:$AE$27)</f>
        <v>0.9863378341042572</v>
      </c>
      <c r="D28" s="47">
        <f t="shared" si="28"/>
        <v>0.9863378341042572</v>
      </c>
      <c r="E28" s="47">
        <f t="shared" si="28"/>
        <v>0.9863378341042572</v>
      </c>
      <c r="F28" s="47">
        <f t="shared" si="28"/>
        <v>0.9863378341042572</v>
      </c>
      <c r="G28" s="47">
        <f t="shared" si="28"/>
        <v>0.9863378341042572</v>
      </c>
      <c r="H28" s="47">
        <f t="shared" si="28"/>
        <v>0.9863378341042572</v>
      </c>
      <c r="I28" s="47">
        <f t="shared" si="28"/>
        <v>0.9863378341042572</v>
      </c>
      <c r="J28" s="47">
        <f t="shared" si="28"/>
        <v>0.9863378341042572</v>
      </c>
      <c r="K28" s="47">
        <f t="shared" si="28"/>
        <v>0.9863378341042572</v>
      </c>
      <c r="L28" s="47">
        <f t="shared" si="28"/>
        <v>0.9863378341042572</v>
      </c>
      <c r="M28" s="47">
        <f t="shared" si="28"/>
        <v>0.9863378341042572</v>
      </c>
      <c r="N28" s="47">
        <f t="shared" si="28"/>
        <v>0.9863378341042572</v>
      </c>
      <c r="O28" s="47">
        <f t="shared" si="28"/>
        <v>0.9863378341042572</v>
      </c>
      <c r="P28" s="47">
        <f t="shared" si="28"/>
        <v>0.9863378341042572</v>
      </c>
      <c r="Q28" s="47">
        <f t="shared" si="28"/>
        <v>0.9863378341042572</v>
      </c>
      <c r="R28" s="47">
        <f t="shared" si="28"/>
        <v>0.9863378341042572</v>
      </c>
      <c r="S28" s="47">
        <f t="shared" si="28"/>
        <v>0.9863378341042572</v>
      </c>
      <c r="T28" s="47">
        <f t="shared" si="28"/>
        <v>0.9863378341042572</v>
      </c>
      <c r="U28" s="47">
        <f t="shared" si="28"/>
        <v>0.9863378341042572</v>
      </c>
      <c r="V28" s="47">
        <f t="shared" si="28"/>
        <v>0.9863378341042572</v>
      </c>
      <c r="W28" s="47">
        <f t="shared" si="28"/>
        <v>0.9863378341042572</v>
      </c>
      <c r="X28" s="47">
        <f t="shared" si="28"/>
        <v>0.9863378341042572</v>
      </c>
      <c r="Y28" s="47">
        <f t="shared" si="28"/>
        <v>0.9863378341042572</v>
      </c>
      <c r="Z28" s="47">
        <f t="shared" si="28"/>
        <v>0.9863378341042572</v>
      </c>
      <c r="AA28" s="47">
        <f t="shared" si="28"/>
        <v>0.9863378341042572</v>
      </c>
      <c r="AB28" s="47">
        <f t="shared" si="28"/>
        <v>0.9863378341042572</v>
      </c>
      <c r="AC28" s="47">
        <f t="shared" si="28"/>
        <v>0.9863378341042572</v>
      </c>
      <c r="AD28" s="47">
        <f t="shared" si="28"/>
        <v>0.9863378341042572</v>
      </c>
      <c r="AE28" s="47">
        <f t="shared" si="28"/>
        <v>0.9863378341042572</v>
      </c>
      <c r="AF28" s="47">
        <f t="shared" si="28"/>
        <v>0.9863378341042572</v>
      </c>
      <c r="AG28" s="47">
        <f t="shared" si="28"/>
        <v>0.9863378341042572</v>
      </c>
      <c r="AH28" s="47">
        <f t="shared" si="28"/>
        <v>0.9863378341042572</v>
      </c>
      <c r="AI28" s="47">
        <f t="shared" si="28"/>
        <v>0.9863378341042572</v>
      </c>
      <c r="AJ28" s="47">
        <f t="shared" si="28"/>
        <v>0.9863378341042572</v>
      </c>
      <c r="AK28" s="47">
        <f t="shared" si="28"/>
        <v>0.9863378341042572</v>
      </c>
      <c r="AL28" s="47">
        <f aca="true" t="shared" si="29" ref="AL28:AS28">AVERAGE($AE$27:$AK$27)</f>
        <v>0.9925646278038363</v>
      </c>
      <c r="AM28" s="47">
        <f t="shared" si="29"/>
        <v>0.9925646278038363</v>
      </c>
      <c r="AN28" s="47">
        <f t="shared" si="29"/>
        <v>0.9925646278038363</v>
      </c>
      <c r="AO28" s="47">
        <f t="shared" si="29"/>
        <v>0.9925646278038363</v>
      </c>
      <c r="AP28" s="47">
        <f t="shared" si="29"/>
        <v>0.9925646278038363</v>
      </c>
      <c r="AQ28" s="47">
        <f t="shared" si="29"/>
        <v>0.9925646278038363</v>
      </c>
      <c r="AR28" s="47">
        <f t="shared" si="29"/>
        <v>0.9925646278038363</v>
      </c>
      <c r="AS28" s="47">
        <f t="shared" si="29"/>
        <v>0.9925646278038363</v>
      </c>
    </row>
    <row r="29" spans="1:45" ht="15.75">
      <c r="A29" s="45" t="s">
        <v>41</v>
      </c>
      <c r="B29" s="47">
        <f aca="true" t="shared" si="30" ref="B29:G29">B28+3*B31</f>
        <v>1.0206207766729447</v>
      </c>
      <c r="C29" s="47">
        <f t="shared" si="30"/>
        <v>1.0206207766729447</v>
      </c>
      <c r="D29" s="47">
        <f t="shared" si="30"/>
        <v>1.0206207766729447</v>
      </c>
      <c r="E29" s="47">
        <f t="shared" si="30"/>
        <v>1.0206207766729447</v>
      </c>
      <c r="F29" s="47">
        <f t="shared" si="30"/>
        <v>1.0206207766729447</v>
      </c>
      <c r="G29" s="47">
        <f t="shared" si="30"/>
        <v>1.0206207766729447</v>
      </c>
      <c r="H29" s="47">
        <f>H28+3*H31</f>
        <v>1.0206207766729447</v>
      </c>
      <c r="I29" s="47">
        <f aca="true" t="shared" si="31" ref="I29:AE29">I28+3*I31</f>
        <v>1.0206207766729447</v>
      </c>
      <c r="J29" s="47">
        <f t="shared" si="31"/>
        <v>1.0206207766729447</v>
      </c>
      <c r="K29" s="47">
        <f t="shared" si="31"/>
        <v>1.0206207766729447</v>
      </c>
      <c r="L29" s="47">
        <f t="shared" si="31"/>
        <v>1.0206207766729447</v>
      </c>
      <c r="M29" s="47">
        <f t="shared" si="31"/>
        <v>1.0206207766729447</v>
      </c>
      <c r="N29" s="47">
        <f t="shared" si="31"/>
        <v>1.0206207766729447</v>
      </c>
      <c r="O29" s="47">
        <f t="shared" si="31"/>
        <v>1.0206207766729447</v>
      </c>
      <c r="P29" s="47">
        <f t="shared" si="31"/>
        <v>1.0206207766729447</v>
      </c>
      <c r="Q29" s="47">
        <f t="shared" si="31"/>
        <v>1.0206207766729447</v>
      </c>
      <c r="R29" s="47">
        <f t="shared" si="31"/>
        <v>1.0206207766729447</v>
      </c>
      <c r="S29" s="47">
        <f t="shared" si="31"/>
        <v>1.0206207766729447</v>
      </c>
      <c r="T29" s="47">
        <f t="shared" si="31"/>
        <v>1.0206207766729447</v>
      </c>
      <c r="U29" s="47">
        <f t="shared" si="31"/>
        <v>1.0206207766729447</v>
      </c>
      <c r="V29" s="47">
        <f t="shared" si="31"/>
        <v>1.0206207766729447</v>
      </c>
      <c r="W29" s="47">
        <f t="shared" si="31"/>
        <v>1.0206207766729447</v>
      </c>
      <c r="X29" s="47">
        <f t="shared" si="31"/>
        <v>1.0206207766729447</v>
      </c>
      <c r="Y29" s="47">
        <f t="shared" si="31"/>
        <v>1.0206207766729447</v>
      </c>
      <c r="Z29" s="47">
        <f t="shared" si="31"/>
        <v>1.0206207766729447</v>
      </c>
      <c r="AA29" s="47">
        <f t="shared" si="31"/>
        <v>1.0206207766729447</v>
      </c>
      <c r="AB29" s="47">
        <f t="shared" si="31"/>
        <v>1.0206207766729447</v>
      </c>
      <c r="AC29" s="47">
        <f t="shared" si="31"/>
        <v>1.0206207766729447</v>
      </c>
      <c r="AD29" s="47">
        <f t="shared" si="31"/>
        <v>1.0206207766729447</v>
      </c>
      <c r="AE29" s="47">
        <f t="shared" si="31"/>
        <v>1.0206207766729447</v>
      </c>
      <c r="AF29" s="47">
        <f aca="true" t="shared" si="32" ref="AF29:AL29">AF28+3*AF31</f>
        <v>1.0206207766729447</v>
      </c>
      <c r="AG29" s="47">
        <f t="shared" si="32"/>
        <v>1.0206207766729447</v>
      </c>
      <c r="AH29" s="47">
        <f t="shared" si="32"/>
        <v>1.0206207766729447</v>
      </c>
      <c r="AI29" s="47">
        <f t="shared" si="32"/>
        <v>1.0206207766729447</v>
      </c>
      <c r="AJ29" s="47">
        <f t="shared" si="32"/>
        <v>1.0206207766729447</v>
      </c>
      <c r="AK29" s="47">
        <f t="shared" si="32"/>
        <v>1.0206207766729447</v>
      </c>
      <c r="AL29" s="47">
        <f t="shared" si="32"/>
        <v>1.0268475703725237</v>
      </c>
      <c r="AM29" s="47">
        <f aca="true" t="shared" si="33" ref="AM29:AS29">AM28+3*AM31</f>
        <v>1.0268475703725237</v>
      </c>
      <c r="AN29" s="47">
        <f t="shared" si="33"/>
        <v>1.0268475703725237</v>
      </c>
      <c r="AO29" s="47">
        <f t="shared" si="33"/>
        <v>1.0268475703725237</v>
      </c>
      <c r="AP29" s="47">
        <f t="shared" si="33"/>
        <v>1.0268475703725237</v>
      </c>
      <c r="AQ29" s="47">
        <f t="shared" si="33"/>
        <v>1.0268475703725237</v>
      </c>
      <c r="AR29" s="47">
        <f t="shared" si="33"/>
        <v>1.0268475703725237</v>
      </c>
      <c r="AS29" s="47">
        <f t="shared" si="33"/>
        <v>1.0268475703725237</v>
      </c>
    </row>
    <row r="30" spans="1:45" ht="15.75">
      <c r="A30" s="45" t="s">
        <v>42</v>
      </c>
      <c r="B30" s="47">
        <f aca="true" t="shared" si="34" ref="B30:G30">B28-3*B31</f>
        <v>0.9520548915355698</v>
      </c>
      <c r="C30" s="47">
        <f t="shared" si="34"/>
        <v>0.9520548915355698</v>
      </c>
      <c r="D30" s="47">
        <f t="shared" si="34"/>
        <v>0.9520548915355698</v>
      </c>
      <c r="E30" s="47">
        <f t="shared" si="34"/>
        <v>0.9520548915355698</v>
      </c>
      <c r="F30" s="47">
        <f t="shared" si="34"/>
        <v>0.9520548915355698</v>
      </c>
      <c r="G30" s="47">
        <f t="shared" si="34"/>
        <v>0.9520548915355698</v>
      </c>
      <c r="H30" s="47">
        <f>H28-3*H31</f>
        <v>0.9520548915355698</v>
      </c>
      <c r="I30" s="47">
        <f aca="true" t="shared" si="35" ref="I30:AE30">I28-3*I31</f>
        <v>0.9520548915355698</v>
      </c>
      <c r="J30" s="47">
        <f t="shared" si="35"/>
        <v>0.9520548915355698</v>
      </c>
      <c r="K30" s="47">
        <f t="shared" si="35"/>
        <v>0.9520548915355698</v>
      </c>
      <c r="L30" s="47">
        <f t="shared" si="35"/>
        <v>0.9520548915355698</v>
      </c>
      <c r="M30" s="47">
        <f t="shared" si="35"/>
        <v>0.9520548915355698</v>
      </c>
      <c r="N30" s="47">
        <f t="shared" si="35"/>
        <v>0.9520548915355698</v>
      </c>
      <c r="O30" s="47">
        <f t="shared" si="35"/>
        <v>0.9520548915355698</v>
      </c>
      <c r="P30" s="47">
        <f t="shared" si="35"/>
        <v>0.9520548915355698</v>
      </c>
      <c r="Q30" s="47">
        <f t="shared" si="35"/>
        <v>0.9520548915355698</v>
      </c>
      <c r="R30" s="47">
        <f t="shared" si="35"/>
        <v>0.9520548915355698</v>
      </c>
      <c r="S30" s="47">
        <f t="shared" si="35"/>
        <v>0.9520548915355698</v>
      </c>
      <c r="T30" s="47">
        <f t="shared" si="35"/>
        <v>0.9520548915355698</v>
      </c>
      <c r="U30" s="47">
        <f t="shared" si="35"/>
        <v>0.9520548915355698</v>
      </c>
      <c r="V30" s="47">
        <f t="shared" si="35"/>
        <v>0.9520548915355698</v>
      </c>
      <c r="W30" s="47">
        <f t="shared" si="35"/>
        <v>0.9520548915355698</v>
      </c>
      <c r="X30" s="47">
        <f t="shared" si="35"/>
        <v>0.9520548915355698</v>
      </c>
      <c r="Y30" s="47">
        <f t="shared" si="35"/>
        <v>0.9520548915355698</v>
      </c>
      <c r="Z30" s="47">
        <f t="shared" si="35"/>
        <v>0.9520548915355698</v>
      </c>
      <c r="AA30" s="47">
        <f t="shared" si="35"/>
        <v>0.9520548915355698</v>
      </c>
      <c r="AB30" s="47">
        <f t="shared" si="35"/>
        <v>0.9520548915355698</v>
      </c>
      <c r="AC30" s="47">
        <f t="shared" si="35"/>
        <v>0.9520548915355698</v>
      </c>
      <c r="AD30" s="47">
        <f t="shared" si="35"/>
        <v>0.9520548915355698</v>
      </c>
      <c r="AE30" s="47">
        <f t="shared" si="35"/>
        <v>0.9520548915355698</v>
      </c>
      <c r="AF30" s="47">
        <f aca="true" t="shared" si="36" ref="AF30:AL30">AF28-3*AF31</f>
        <v>0.9520548915355698</v>
      </c>
      <c r="AG30" s="47">
        <f t="shared" si="36"/>
        <v>0.9520548915355698</v>
      </c>
      <c r="AH30" s="47">
        <f t="shared" si="36"/>
        <v>0.9520548915355698</v>
      </c>
      <c r="AI30" s="47">
        <f t="shared" si="36"/>
        <v>0.9520548915355698</v>
      </c>
      <c r="AJ30" s="47">
        <f t="shared" si="36"/>
        <v>0.9520548915355698</v>
      </c>
      <c r="AK30" s="47">
        <f t="shared" si="36"/>
        <v>0.9520548915355698</v>
      </c>
      <c r="AL30" s="47">
        <f t="shared" si="36"/>
        <v>0.9582816852351488</v>
      </c>
      <c r="AM30" s="47">
        <f aca="true" t="shared" si="37" ref="AM30:AS30">AM28-3*AM31</f>
        <v>0.9582816852351488</v>
      </c>
      <c r="AN30" s="47">
        <f t="shared" si="37"/>
        <v>0.9582816852351488</v>
      </c>
      <c r="AO30" s="47">
        <f t="shared" si="37"/>
        <v>0.9582816852351488</v>
      </c>
      <c r="AP30" s="47">
        <f t="shared" si="37"/>
        <v>0.9582816852351488</v>
      </c>
      <c r="AQ30" s="47">
        <f t="shared" si="37"/>
        <v>0.9582816852351488</v>
      </c>
      <c r="AR30" s="47">
        <f t="shared" si="37"/>
        <v>0.9582816852351488</v>
      </c>
      <c r="AS30" s="47">
        <f t="shared" si="37"/>
        <v>0.9582816852351488</v>
      </c>
    </row>
    <row r="31" spans="1:45" ht="15.75">
      <c r="A31" s="45" t="s">
        <v>44</v>
      </c>
      <c r="B31" s="47">
        <f>STDEVA($B$27:$AE$27)</f>
        <v>0.011427647522895837</v>
      </c>
      <c r="C31" s="47">
        <f aca="true" t="shared" si="38" ref="C31:AS31">STDEVA($B$27:$AE$27)</f>
        <v>0.011427647522895837</v>
      </c>
      <c r="D31" s="47">
        <f t="shared" si="38"/>
        <v>0.011427647522895837</v>
      </c>
      <c r="E31" s="47">
        <f t="shared" si="38"/>
        <v>0.011427647522895837</v>
      </c>
      <c r="F31" s="47">
        <f t="shared" si="38"/>
        <v>0.011427647522895837</v>
      </c>
      <c r="G31" s="47">
        <f t="shared" si="38"/>
        <v>0.011427647522895837</v>
      </c>
      <c r="H31" s="47">
        <f t="shared" si="38"/>
        <v>0.011427647522895837</v>
      </c>
      <c r="I31" s="47">
        <f t="shared" si="38"/>
        <v>0.011427647522895837</v>
      </c>
      <c r="J31" s="47">
        <f t="shared" si="38"/>
        <v>0.011427647522895837</v>
      </c>
      <c r="K31" s="47">
        <f t="shared" si="38"/>
        <v>0.011427647522895837</v>
      </c>
      <c r="L31" s="47">
        <f t="shared" si="38"/>
        <v>0.011427647522895837</v>
      </c>
      <c r="M31" s="47">
        <f t="shared" si="38"/>
        <v>0.011427647522895837</v>
      </c>
      <c r="N31" s="47">
        <f t="shared" si="38"/>
        <v>0.011427647522895837</v>
      </c>
      <c r="O31" s="47">
        <f t="shared" si="38"/>
        <v>0.011427647522895837</v>
      </c>
      <c r="P31" s="47">
        <f t="shared" si="38"/>
        <v>0.011427647522895837</v>
      </c>
      <c r="Q31" s="47">
        <f t="shared" si="38"/>
        <v>0.011427647522895837</v>
      </c>
      <c r="R31" s="47">
        <f t="shared" si="38"/>
        <v>0.011427647522895837</v>
      </c>
      <c r="S31" s="47">
        <f t="shared" si="38"/>
        <v>0.011427647522895837</v>
      </c>
      <c r="T31" s="47">
        <f t="shared" si="38"/>
        <v>0.011427647522895837</v>
      </c>
      <c r="U31" s="47">
        <f t="shared" si="38"/>
        <v>0.011427647522895837</v>
      </c>
      <c r="V31" s="47">
        <f t="shared" si="38"/>
        <v>0.011427647522895837</v>
      </c>
      <c r="W31" s="47">
        <f t="shared" si="38"/>
        <v>0.011427647522895837</v>
      </c>
      <c r="X31" s="47">
        <f t="shared" si="38"/>
        <v>0.011427647522895837</v>
      </c>
      <c r="Y31" s="47">
        <f t="shared" si="38"/>
        <v>0.011427647522895837</v>
      </c>
      <c r="Z31" s="47">
        <f t="shared" si="38"/>
        <v>0.011427647522895837</v>
      </c>
      <c r="AA31" s="47">
        <f t="shared" si="38"/>
        <v>0.011427647522895837</v>
      </c>
      <c r="AB31" s="47">
        <f t="shared" si="38"/>
        <v>0.011427647522895837</v>
      </c>
      <c r="AC31" s="47">
        <f t="shared" si="38"/>
        <v>0.011427647522895837</v>
      </c>
      <c r="AD31" s="47">
        <f t="shared" si="38"/>
        <v>0.011427647522895837</v>
      </c>
      <c r="AE31" s="47">
        <f t="shared" si="38"/>
        <v>0.011427647522895837</v>
      </c>
      <c r="AF31" s="47">
        <f t="shared" si="38"/>
        <v>0.011427647522895837</v>
      </c>
      <c r="AG31" s="47">
        <f t="shared" si="38"/>
        <v>0.011427647522895837</v>
      </c>
      <c r="AH31" s="47">
        <f t="shared" si="38"/>
        <v>0.011427647522895837</v>
      </c>
      <c r="AI31" s="47">
        <f t="shared" si="38"/>
        <v>0.011427647522895837</v>
      </c>
      <c r="AJ31" s="47">
        <f t="shared" si="38"/>
        <v>0.011427647522895837</v>
      </c>
      <c r="AK31" s="47">
        <f t="shared" si="38"/>
        <v>0.011427647522895837</v>
      </c>
      <c r="AL31" s="47">
        <f t="shared" si="38"/>
        <v>0.011427647522895837</v>
      </c>
      <c r="AM31" s="47">
        <f t="shared" si="38"/>
        <v>0.011427647522895837</v>
      </c>
      <c r="AN31" s="47">
        <f t="shared" si="38"/>
        <v>0.011427647522895837</v>
      </c>
      <c r="AO31" s="47">
        <f t="shared" si="38"/>
        <v>0.011427647522895837</v>
      </c>
      <c r="AP31" s="47">
        <f t="shared" si="38"/>
        <v>0.011427647522895837</v>
      </c>
      <c r="AQ31" s="47">
        <f t="shared" si="38"/>
        <v>0.011427647522895837</v>
      </c>
      <c r="AR31" s="47">
        <f t="shared" si="38"/>
        <v>0.011427647522895837</v>
      </c>
      <c r="AS31" s="47">
        <f t="shared" si="38"/>
        <v>0.011427647522895837</v>
      </c>
    </row>
    <row r="33" spans="1:2" ht="15.75">
      <c r="A33" s="42" t="s">
        <v>11</v>
      </c>
      <c r="B33" s="42" t="s">
        <v>11</v>
      </c>
    </row>
    <row r="34" spans="1:45" ht="15.75">
      <c r="A34" s="42" t="s">
        <v>36</v>
      </c>
      <c r="B34" s="41">
        <v>42461</v>
      </c>
      <c r="C34" s="41">
        <v>42491</v>
      </c>
      <c r="D34" s="41">
        <v>42522</v>
      </c>
      <c r="E34" s="41">
        <v>42552</v>
      </c>
      <c r="F34" s="41">
        <v>42583</v>
      </c>
      <c r="G34" s="41">
        <v>42614</v>
      </c>
      <c r="H34" s="41">
        <v>42644</v>
      </c>
      <c r="I34" s="41">
        <v>42675</v>
      </c>
      <c r="J34" s="41">
        <v>42705</v>
      </c>
      <c r="K34" s="41">
        <v>42736</v>
      </c>
      <c r="L34" s="41">
        <v>42767</v>
      </c>
      <c r="M34" s="41">
        <v>42795</v>
      </c>
      <c r="N34" s="41">
        <v>42826</v>
      </c>
      <c r="O34" s="41">
        <v>42856</v>
      </c>
      <c r="P34" s="41">
        <v>42887</v>
      </c>
      <c r="Q34" s="41">
        <v>42917</v>
      </c>
      <c r="R34" s="41">
        <v>42948</v>
      </c>
      <c r="S34" s="41">
        <v>42979</v>
      </c>
      <c r="T34" s="41">
        <v>43009</v>
      </c>
      <c r="U34" s="41">
        <v>43040</v>
      </c>
      <c r="V34" s="41">
        <v>43070</v>
      </c>
      <c r="W34" s="41">
        <v>43101</v>
      </c>
      <c r="X34" s="41">
        <v>43132</v>
      </c>
      <c r="Y34" s="41">
        <v>43160</v>
      </c>
      <c r="Z34" s="41">
        <v>43191</v>
      </c>
      <c r="AA34" s="41">
        <v>43221</v>
      </c>
      <c r="AB34" s="41">
        <v>43252</v>
      </c>
      <c r="AC34" s="41">
        <v>43282</v>
      </c>
      <c r="AD34" s="41">
        <v>43313</v>
      </c>
      <c r="AE34" s="41">
        <v>43344</v>
      </c>
      <c r="AF34" s="41">
        <v>43374</v>
      </c>
      <c r="AG34" s="41">
        <v>43405</v>
      </c>
      <c r="AH34" s="41">
        <v>43435</v>
      </c>
      <c r="AI34" s="41">
        <v>43466</v>
      </c>
      <c r="AJ34" s="41">
        <v>43497</v>
      </c>
      <c r="AK34" s="41">
        <v>43525</v>
      </c>
      <c r="AL34" s="41">
        <v>43556</v>
      </c>
      <c r="AM34" s="41">
        <v>43586</v>
      </c>
      <c r="AN34" s="41">
        <v>43617</v>
      </c>
      <c r="AO34" s="41">
        <v>43647</v>
      </c>
      <c r="AP34" s="41">
        <v>43678</v>
      </c>
      <c r="AQ34" s="41">
        <v>43709</v>
      </c>
      <c r="AR34" s="41">
        <v>43739</v>
      </c>
      <c r="AS34" s="41">
        <v>43770</v>
      </c>
    </row>
    <row r="35" spans="1:45" ht="15.75">
      <c r="A35" s="39" t="s">
        <v>30</v>
      </c>
      <c r="B35" s="13">
        <v>1.035</v>
      </c>
      <c r="C35" s="13">
        <v>0.997</v>
      </c>
      <c r="D35" s="13">
        <v>1.059</v>
      </c>
      <c r="E35" s="13">
        <v>1.004</v>
      </c>
      <c r="F35" s="13">
        <v>0.99</v>
      </c>
      <c r="G35" s="13">
        <v>0.963</v>
      </c>
      <c r="H35" s="13">
        <v>1.022</v>
      </c>
      <c r="I35" s="13">
        <v>1.066</v>
      </c>
      <c r="J35" s="13">
        <v>0.985</v>
      </c>
      <c r="K35" s="13">
        <v>1.094</v>
      </c>
      <c r="L35" s="13">
        <v>1.137</v>
      </c>
      <c r="M35" s="13">
        <v>1.088</v>
      </c>
      <c r="N35" s="13">
        <v>1.202</v>
      </c>
      <c r="O35" s="13">
        <v>1.033</v>
      </c>
      <c r="P35" s="13">
        <v>1.06</v>
      </c>
      <c r="Q35" s="13">
        <v>0.778</v>
      </c>
      <c r="R35" s="13" t="s">
        <v>38</v>
      </c>
      <c r="S35" s="13" t="s">
        <v>38</v>
      </c>
      <c r="T35" s="13" t="s">
        <v>38</v>
      </c>
      <c r="U35" s="13">
        <v>0.925</v>
      </c>
      <c r="V35" s="13">
        <v>0.897</v>
      </c>
      <c r="W35" s="13">
        <v>0.956</v>
      </c>
      <c r="X35" s="13">
        <v>0.933</v>
      </c>
      <c r="Y35" s="13">
        <v>0.979</v>
      </c>
      <c r="Z35" s="13">
        <v>0.958</v>
      </c>
      <c r="AA35" s="13">
        <v>1.068</v>
      </c>
      <c r="AB35" s="13">
        <v>0.9819241982507289</v>
      </c>
      <c r="AC35" s="13">
        <v>1.007</v>
      </c>
      <c r="AD35" s="13">
        <v>0.99</v>
      </c>
      <c r="AE35" s="13">
        <v>0.9842150170648464</v>
      </c>
      <c r="AF35" s="13">
        <v>0.9771428571428571</v>
      </c>
      <c r="AG35" s="13">
        <v>0.9911016949152542</v>
      </c>
      <c r="AH35" s="57">
        <v>0.9906865537659468</v>
      </c>
      <c r="AI35" s="59">
        <v>1.0970114942528735</v>
      </c>
      <c r="AJ35" s="59">
        <v>1.0071664829106945</v>
      </c>
      <c r="AK35" s="59">
        <v>1.0238746580452625</v>
      </c>
      <c r="AL35" s="59">
        <v>1.0167548500881833</v>
      </c>
      <c r="AM35" s="59">
        <v>0.9915913390792517</v>
      </c>
      <c r="AN35" s="59">
        <v>0.9488659793814433</v>
      </c>
      <c r="AO35" s="59">
        <v>0.9714045416316233</v>
      </c>
      <c r="AP35" s="59">
        <f>'Summary '!S8</f>
        <v>0.7664440396680834</v>
      </c>
      <c r="AQ35" s="59">
        <v>0.989853996535511</v>
      </c>
      <c r="AR35" s="59">
        <v>0.8270107024712979</v>
      </c>
      <c r="AS35" s="59">
        <v>0.7664440396680834</v>
      </c>
    </row>
    <row r="36" spans="1:45" ht="15.75">
      <c r="A36" s="39" t="s">
        <v>32</v>
      </c>
      <c r="B36" s="13">
        <v>1.383</v>
      </c>
      <c r="C36" s="13">
        <v>1.328</v>
      </c>
      <c r="D36" s="13">
        <v>1.18</v>
      </c>
      <c r="E36" s="13">
        <v>1.306</v>
      </c>
      <c r="F36" s="13">
        <v>1.141</v>
      </c>
      <c r="G36" s="13">
        <v>1.27</v>
      </c>
      <c r="H36" s="13">
        <v>1.211</v>
      </c>
      <c r="I36" s="13">
        <v>1.146</v>
      </c>
      <c r="J36" s="13">
        <v>1.309</v>
      </c>
      <c r="K36" s="13">
        <v>1.336</v>
      </c>
      <c r="L36" s="13">
        <v>1.421</v>
      </c>
      <c r="M36" s="13">
        <v>1.33</v>
      </c>
      <c r="N36" s="13">
        <v>1.346</v>
      </c>
      <c r="O36" s="13">
        <v>1.336</v>
      </c>
      <c r="P36" s="13">
        <v>1.738</v>
      </c>
      <c r="Q36" s="13">
        <v>1.472</v>
      </c>
      <c r="R36" s="13">
        <v>1.117</v>
      </c>
      <c r="S36" s="13">
        <v>1.184</v>
      </c>
      <c r="T36" s="13">
        <v>0.975</v>
      </c>
      <c r="U36" s="13">
        <v>0.994</v>
      </c>
      <c r="V36" s="13">
        <v>0.928</v>
      </c>
      <c r="W36" s="13">
        <v>1.045</v>
      </c>
      <c r="X36" s="13">
        <v>0.955</v>
      </c>
      <c r="Y36" s="13">
        <v>0.922</v>
      </c>
      <c r="Z36" s="13">
        <v>0.975</v>
      </c>
      <c r="AA36" s="13">
        <v>0.997</v>
      </c>
      <c r="AB36" s="13">
        <v>1.0515988372093024</v>
      </c>
      <c r="AC36" s="13">
        <v>1.001</v>
      </c>
      <c r="AD36" s="13">
        <v>0.924</v>
      </c>
      <c r="AE36" s="13">
        <v>0.9616251280300444</v>
      </c>
      <c r="AF36" s="13">
        <v>1.0223048327137547</v>
      </c>
      <c r="AG36" s="13">
        <v>0.9651700680272108</v>
      </c>
      <c r="AH36" s="57">
        <v>0.9794238683127572</v>
      </c>
      <c r="AI36" s="59">
        <v>0.9512032085561497</v>
      </c>
      <c r="AJ36" s="59">
        <v>0.9757489300998573</v>
      </c>
      <c r="AK36" s="59">
        <v>0.9861014593467686</v>
      </c>
      <c r="AL36" s="59">
        <v>0.9890627163228576</v>
      </c>
      <c r="AM36" s="59">
        <v>0.9931645569620253</v>
      </c>
      <c r="AN36" s="59">
        <v>0.9958391123439667</v>
      </c>
      <c r="AO36" s="59">
        <v>0.996546762589928</v>
      </c>
      <c r="AP36" s="59">
        <f>'Summary '!S9</f>
        <v>0.9815827338129497</v>
      </c>
      <c r="AQ36" s="59">
        <v>0.9612719119445576</v>
      </c>
      <c r="AR36" s="59">
        <v>1.0225767202920102</v>
      </c>
      <c r="AS36" s="59">
        <v>0.9815827338129497</v>
      </c>
    </row>
    <row r="37" spans="1:45" ht="15.75">
      <c r="A37" s="39" t="s">
        <v>31</v>
      </c>
      <c r="B37" s="13">
        <v>1.066</v>
      </c>
      <c r="C37" s="13">
        <v>1.002</v>
      </c>
      <c r="D37" s="13">
        <v>0.988</v>
      </c>
      <c r="E37" s="13">
        <v>1.165</v>
      </c>
      <c r="F37" s="13">
        <v>1.01</v>
      </c>
      <c r="G37" s="13">
        <v>1.045</v>
      </c>
      <c r="H37" s="13">
        <v>0.966</v>
      </c>
      <c r="I37" s="13">
        <v>1.143</v>
      </c>
      <c r="J37" s="13">
        <v>1.19</v>
      </c>
      <c r="K37" s="13">
        <v>0.966</v>
      </c>
      <c r="L37" s="13">
        <v>0.977</v>
      </c>
      <c r="M37" s="13">
        <v>1.05</v>
      </c>
      <c r="N37" s="13">
        <v>0.995</v>
      </c>
      <c r="O37" s="13">
        <v>1.036</v>
      </c>
      <c r="P37" s="13">
        <v>0.99</v>
      </c>
      <c r="Q37" s="13">
        <v>1.036</v>
      </c>
      <c r="R37" s="13">
        <v>1.282</v>
      </c>
      <c r="S37" s="13">
        <v>1.319</v>
      </c>
      <c r="T37" s="13">
        <v>1.038</v>
      </c>
      <c r="U37" s="13">
        <v>1.277</v>
      </c>
      <c r="V37" s="13">
        <v>1.178</v>
      </c>
      <c r="W37" s="13">
        <v>1.177</v>
      </c>
      <c r="X37" s="13">
        <v>1.304</v>
      </c>
      <c r="Y37" s="13">
        <v>1.267</v>
      </c>
      <c r="Z37" s="13">
        <v>1.246</v>
      </c>
      <c r="AA37" s="13">
        <v>1.663</v>
      </c>
      <c r="AB37" s="13">
        <v>1.4738568045181273</v>
      </c>
      <c r="AC37" s="13">
        <v>1.193</v>
      </c>
      <c r="AD37" s="13">
        <v>0.992</v>
      </c>
      <c r="AE37" s="13">
        <v>0.9985785358919688</v>
      </c>
      <c r="AF37" s="13">
        <v>1.030153044610876</v>
      </c>
      <c r="AG37" s="13">
        <v>1.035706857103238</v>
      </c>
      <c r="AH37" s="57">
        <v>0.9498338870431894</v>
      </c>
      <c r="AI37" s="59">
        <v>0.9825303723056825</v>
      </c>
      <c r="AJ37" s="59">
        <v>0.9941343761109136</v>
      </c>
      <c r="AK37" s="59">
        <v>1.1295431810603533</v>
      </c>
      <c r="AL37" s="59">
        <v>0.9597282068279748</v>
      </c>
      <c r="AM37" s="59">
        <v>1.0152335815842926</v>
      </c>
      <c r="AN37" s="59">
        <v>1.08571898650872</v>
      </c>
      <c r="AO37" s="59">
        <v>1.0084200668896321</v>
      </c>
      <c r="AP37" s="59">
        <f>'Summary '!S10</f>
        <v>1.0737272262898008</v>
      </c>
      <c r="AQ37" s="59">
        <v>1.0166876390212902</v>
      </c>
      <c r="AR37" s="59">
        <v>1.028761780955476</v>
      </c>
      <c r="AS37" s="59">
        <v>1.0737272262898008</v>
      </c>
    </row>
    <row r="38" spans="1:45" ht="15.75">
      <c r="A38" s="39" t="s">
        <v>25</v>
      </c>
      <c r="B38" s="13">
        <v>1.035</v>
      </c>
      <c r="C38" s="13">
        <v>1</v>
      </c>
      <c r="D38" s="13">
        <v>0.986</v>
      </c>
      <c r="E38" s="13">
        <v>1.107</v>
      </c>
      <c r="F38" s="13">
        <v>1.098</v>
      </c>
      <c r="G38" s="13">
        <v>1.005</v>
      </c>
      <c r="H38" s="13">
        <v>1.083</v>
      </c>
      <c r="I38" s="13">
        <v>1.023</v>
      </c>
      <c r="J38" s="13">
        <v>0.993</v>
      </c>
      <c r="K38" s="13">
        <v>1.057</v>
      </c>
      <c r="L38" s="13">
        <v>1.102</v>
      </c>
      <c r="M38" s="13">
        <v>1.237</v>
      </c>
      <c r="N38" s="13">
        <v>1.193</v>
      </c>
      <c r="O38" s="13">
        <v>1.012</v>
      </c>
      <c r="P38" s="13">
        <v>1.023</v>
      </c>
      <c r="Q38" s="13">
        <v>1.291</v>
      </c>
      <c r="R38" s="13">
        <v>1.255</v>
      </c>
      <c r="S38" s="13">
        <v>0.985</v>
      </c>
      <c r="T38" s="13">
        <v>1.095</v>
      </c>
      <c r="U38" s="13">
        <v>0.964</v>
      </c>
      <c r="V38" s="13">
        <v>1.003</v>
      </c>
      <c r="W38" s="13">
        <v>0.98</v>
      </c>
      <c r="X38" s="13">
        <v>1.037</v>
      </c>
      <c r="Y38" s="13">
        <v>0.973</v>
      </c>
      <c r="Z38" s="13">
        <v>1.027</v>
      </c>
      <c r="AA38" s="13">
        <v>1.009</v>
      </c>
      <c r="AB38" s="13">
        <v>1.0935624659028915</v>
      </c>
      <c r="AC38" s="13">
        <v>1.066</v>
      </c>
      <c r="AD38" s="13">
        <v>1.007</v>
      </c>
      <c r="AE38" s="13">
        <v>0.9871417090811679</v>
      </c>
      <c r="AF38" s="13">
        <v>1.0059880239520957</v>
      </c>
      <c r="AG38" s="13">
        <v>1.0124257158292815</v>
      </c>
      <c r="AH38" s="57">
        <v>0.9930306872939387</v>
      </c>
      <c r="AI38" s="59">
        <v>0.9665226781857451</v>
      </c>
      <c r="AJ38" s="59">
        <v>1.0011679211004412</v>
      </c>
      <c r="AK38" s="59">
        <v>0.9537505752416015</v>
      </c>
      <c r="AL38" s="59">
        <v>0.9825281270681667</v>
      </c>
      <c r="AM38" s="59">
        <v>0.9984771573604061</v>
      </c>
      <c r="AN38" s="59">
        <v>0.9554998040837651</v>
      </c>
      <c r="AO38" s="59">
        <v>0.9856086897488119</v>
      </c>
      <c r="AP38" s="59">
        <f>'Summary '!S11</f>
        <v>0.9750246548323471</v>
      </c>
      <c r="AQ38" s="59">
        <v>1.0412932913538386</v>
      </c>
      <c r="AR38" s="59">
        <v>0.9487737102815029</v>
      </c>
      <c r="AS38" s="59">
        <v>0.9750246548323471</v>
      </c>
    </row>
    <row r="39" spans="1:45" ht="15.75">
      <c r="A39" s="40" t="s">
        <v>34</v>
      </c>
      <c r="B39" s="28">
        <v>1.126</v>
      </c>
      <c r="C39" s="28">
        <v>1.079</v>
      </c>
      <c r="D39" s="28">
        <v>1.045</v>
      </c>
      <c r="E39" s="28">
        <v>1.148</v>
      </c>
      <c r="F39" s="28">
        <v>1.055</v>
      </c>
      <c r="G39" s="28">
        <v>1.055</v>
      </c>
      <c r="H39" s="28">
        <v>1.063</v>
      </c>
      <c r="I39" s="28">
        <v>1.098</v>
      </c>
      <c r="J39" s="28">
        <v>1.129</v>
      </c>
      <c r="K39" s="28">
        <v>1.103</v>
      </c>
      <c r="L39" s="28">
        <v>1.144</v>
      </c>
      <c r="M39" s="28">
        <v>1.164</v>
      </c>
      <c r="N39" s="28">
        <v>1.169</v>
      </c>
      <c r="O39" s="28">
        <v>1.095</v>
      </c>
      <c r="P39" s="28">
        <v>1.185</v>
      </c>
      <c r="Q39" s="28">
        <v>1.116</v>
      </c>
      <c r="R39" s="28">
        <v>1.219</v>
      </c>
      <c r="S39" s="28">
        <v>1.183</v>
      </c>
      <c r="T39" s="28">
        <v>1.042</v>
      </c>
      <c r="U39" s="28">
        <v>1.037</v>
      </c>
      <c r="V39" s="28">
        <v>0.998</v>
      </c>
      <c r="W39" s="28">
        <v>1.028</v>
      </c>
      <c r="X39" s="28">
        <v>1.046</v>
      </c>
      <c r="Y39" s="28">
        <v>1.021</v>
      </c>
      <c r="Z39" s="28">
        <v>1.042</v>
      </c>
      <c r="AA39" s="28">
        <v>1.157</v>
      </c>
      <c r="AB39" s="28">
        <v>1.1345486899206507</v>
      </c>
      <c r="AC39" s="28">
        <v>1.062</v>
      </c>
      <c r="AD39" s="28">
        <v>0.976</v>
      </c>
      <c r="AE39" s="28">
        <v>0.9829610829103215</v>
      </c>
      <c r="AF39" s="28">
        <v>1.0111603040681647</v>
      </c>
      <c r="AG39" s="28">
        <v>1.0021536856628472</v>
      </c>
      <c r="AH39" s="58">
        <v>0.9787024160903378</v>
      </c>
      <c r="AI39" s="77">
        <v>0.9874853925745587</v>
      </c>
      <c r="AJ39" s="77">
        <v>0.992991239048811</v>
      </c>
      <c r="AK39" s="77">
        <v>1.0143210067165906</v>
      </c>
      <c r="AL39" s="77">
        <v>0.9850875808742308</v>
      </c>
      <c r="AM39" s="60">
        <v>0.9993949706938929</v>
      </c>
      <c r="AN39" s="60">
        <v>0.9967012030721811</v>
      </c>
      <c r="AO39" s="60">
        <v>0.9913919604007825</v>
      </c>
      <c r="AP39" s="60">
        <f>'Summary '!S12</f>
        <v>0.9593600247333437</v>
      </c>
      <c r="AQ39" s="60">
        <v>1.0046251541307027</v>
      </c>
      <c r="AR39" s="60">
        <v>0.964067489895057</v>
      </c>
      <c r="AS39" s="60">
        <v>0.9593600247333437</v>
      </c>
    </row>
    <row r="40" spans="1:45" ht="15.75">
      <c r="A40" s="45" t="s">
        <v>40</v>
      </c>
      <c r="B40" s="47">
        <f aca="true" t="shared" si="39" ref="B40:N40">AVERAGE($B$39:$AE$39)</f>
        <v>1.0900836590943657</v>
      </c>
      <c r="C40" s="47">
        <f t="shared" si="39"/>
        <v>1.0900836590943657</v>
      </c>
      <c r="D40" s="47">
        <f t="shared" si="39"/>
        <v>1.0900836590943657</v>
      </c>
      <c r="E40" s="47">
        <f t="shared" si="39"/>
        <v>1.0900836590943657</v>
      </c>
      <c r="F40" s="47">
        <f t="shared" si="39"/>
        <v>1.0900836590943657</v>
      </c>
      <c r="G40" s="47">
        <f t="shared" si="39"/>
        <v>1.0900836590943657</v>
      </c>
      <c r="H40" s="47">
        <f t="shared" si="39"/>
        <v>1.0900836590943657</v>
      </c>
      <c r="I40" s="47">
        <f t="shared" si="39"/>
        <v>1.0900836590943657</v>
      </c>
      <c r="J40" s="47">
        <f t="shared" si="39"/>
        <v>1.0900836590943657</v>
      </c>
      <c r="K40" s="47">
        <f t="shared" si="39"/>
        <v>1.0900836590943657</v>
      </c>
      <c r="L40" s="47">
        <f t="shared" si="39"/>
        <v>1.0900836590943657</v>
      </c>
      <c r="M40" s="47">
        <f t="shared" si="39"/>
        <v>1.0900836590943657</v>
      </c>
      <c r="N40" s="47">
        <f t="shared" si="39"/>
        <v>1.0900836590943657</v>
      </c>
      <c r="O40" s="47">
        <f>AVERAGE($I$39:$AE$39)</f>
        <v>1.0926743379491726</v>
      </c>
      <c r="P40" s="47">
        <f aca="true" t="shared" si="40" ref="P40:Y40">AVERAGE($I$39:$AE$39)</f>
        <v>1.0926743379491726</v>
      </c>
      <c r="Q40" s="47">
        <f t="shared" si="40"/>
        <v>1.0926743379491726</v>
      </c>
      <c r="R40" s="47">
        <f t="shared" si="40"/>
        <v>1.0926743379491726</v>
      </c>
      <c r="S40" s="47">
        <f t="shared" si="40"/>
        <v>1.0926743379491726</v>
      </c>
      <c r="T40" s="47">
        <f t="shared" si="40"/>
        <v>1.0926743379491726</v>
      </c>
      <c r="U40" s="47">
        <f t="shared" si="40"/>
        <v>1.0926743379491726</v>
      </c>
      <c r="V40" s="47">
        <f t="shared" si="40"/>
        <v>1.0926743379491726</v>
      </c>
      <c r="W40" s="47">
        <f t="shared" si="40"/>
        <v>1.0926743379491726</v>
      </c>
      <c r="X40" s="47">
        <f t="shared" si="40"/>
        <v>1.0926743379491726</v>
      </c>
      <c r="Y40" s="47">
        <f t="shared" si="40"/>
        <v>1.0926743379491726</v>
      </c>
      <c r="Z40" s="47">
        <f aca="true" t="shared" si="41" ref="Z40:AI40">AVERAGE($T$39:$AE$39)</f>
        <v>1.043875814402581</v>
      </c>
      <c r="AA40" s="47">
        <f t="shared" si="41"/>
        <v>1.043875814402581</v>
      </c>
      <c r="AB40" s="47">
        <f t="shared" si="41"/>
        <v>1.043875814402581</v>
      </c>
      <c r="AC40" s="47">
        <f t="shared" si="41"/>
        <v>1.043875814402581</v>
      </c>
      <c r="AD40" s="47">
        <f t="shared" si="41"/>
        <v>1.043875814402581</v>
      </c>
      <c r="AE40" s="47">
        <f t="shared" si="41"/>
        <v>1.043875814402581</v>
      </c>
      <c r="AF40" s="47">
        <f t="shared" si="41"/>
        <v>1.043875814402581</v>
      </c>
      <c r="AG40" s="47">
        <f t="shared" si="41"/>
        <v>1.043875814402581</v>
      </c>
      <c r="AH40" s="47">
        <f t="shared" si="41"/>
        <v>1.043875814402581</v>
      </c>
      <c r="AI40" s="47">
        <f t="shared" si="41"/>
        <v>1.043875814402581</v>
      </c>
      <c r="AJ40" s="47">
        <f aca="true" t="shared" si="42" ref="AJ40:AR40">AVERAGE($AC$39:$AE$39)</f>
        <v>1.006987027636774</v>
      </c>
      <c r="AK40" s="47">
        <f t="shared" si="42"/>
        <v>1.006987027636774</v>
      </c>
      <c r="AL40" s="47">
        <f t="shared" si="42"/>
        <v>1.006987027636774</v>
      </c>
      <c r="AM40" s="47">
        <f t="shared" si="42"/>
        <v>1.006987027636774</v>
      </c>
      <c r="AN40" s="47">
        <f t="shared" si="42"/>
        <v>1.006987027636774</v>
      </c>
      <c r="AO40" s="47">
        <f t="shared" si="42"/>
        <v>1.006987027636774</v>
      </c>
      <c r="AP40" s="47">
        <f t="shared" si="42"/>
        <v>1.006987027636774</v>
      </c>
      <c r="AQ40" s="47">
        <f t="shared" si="42"/>
        <v>1.006987027636774</v>
      </c>
      <c r="AR40" s="47">
        <f t="shared" si="42"/>
        <v>1.006987027636774</v>
      </c>
      <c r="AS40" s="47">
        <f>AVERAGE($AE$39:$AL$39)</f>
        <v>0.9943578384932328</v>
      </c>
    </row>
    <row r="41" spans="1:45" ht="15.75">
      <c r="A41" s="45" t="s">
        <v>41</v>
      </c>
      <c r="B41" s="47">
        <f>B40+3*B43</f>
        <v>1.2826781366014428</v>
      </c>
      <c r="C41" s="47">
        <f aca="true" t="shared" si="43" ref="C41:N41">C40+3*C43</f>
        <v>1.2826781366014428</v>
      </c>
      <c r="D41" s="47">
        <f t="shared" si="43"/>
        <v>1.2826781366014428</v>
      </c>
      <c r="E41" s="47">
        <f t="shared" si="43"/>
        <v>1.2826781366014428</v>
      </c>
      <c r="F41" s="47">
        <f t="shared" si="43"/>
        <v>1.2826781366014428</v>
      </c>
      <c r="G41" s="47">
        <f t="shared" si="43"/>
        <v>1.2826781366014428</v>
      </c>
      <c r="H41" s="47">
        <f t="shared" si="43"/>
        <v>1.2826781366014428</v>
      </c>
      <c r="I41" s="47">
        <f t="shared" si="43"/>
        <v>1.2826781366014428</v>
      </c>
      <c r="J41" s="47">
        <f t="shared" si="43"/>
        <v>1.2826781366014428</v>
      </c>
      <c r="K41" s="47">
        <f t="shared" si="43"/>
        <v>1.2826781366014428</v>
      </c>
      <c r="L41" s="47">
        <f t="shared" si="43"/>
        <v>1.2826781366014428</v>
      </c>
      <c r="M41" s="47">
        <f t="shared" si="43"/>
        <v>1.2826781366014428</v>
      </c>
      <c r="N41" s="47">
        <f t="shared" si="43"/>
        <v>1.2826781366014428</v>
      </c>
      <c r="O41" s="47">
        <f>O40+3*O43</f>
        <v>1.3041994018660494</v>
      </c>
      <c r="P41" s="47">
        <f aca="true" t="shared" si="44" ref="P41:Y41">P40+3*P43</f>
        <v>1.3041994018660494</v>
      </c>
      <c r="Q41" s="47">
        <f t="shared" si="44"/>
        <v>1.3041994018660494</v>
      </c>
      <c r="R41" s="47">
        <f t="shared" si="44"/>
        <v>1.3041994018660494</v>
      </c>
      <c r="S41" s="47">
        <f t="shared" si="44"/>
        <v>1.3041994018660494</v>
      </c>
      <c r="T41" s="47">
        <f t="shared" si="44"/>
        <v>1.3041994018660494</v>
      </c>
      <c r="U41" s="47">
        <f t="shared" si="44"/>
        <v>1.3041994018660494</v>
      </c>
      <c r="V41" s="47">
        <f t="shared" si="44"/>
        <v>1.3041994018660494</v>
      </c>
      <c r="W41" s="47">
        <f t="shared" si="44"/>
        <v>1.3041994018660494</v>
      </c>
      <c r="X41" s="47">
        <f t="shared" si="44"/>
        <v>1.3041994018660494</v>
      </c>
      <c r="Y41" s="47">
        <f t="shared" si="44"/>
        <v>1.3041994018660494</v>
      </c>
      <c r="Z41" s="47">
        <f aca="true" t="shared" si="45" ref="Z41:AF41">Z40+3*Z43</f>
        <v>1.2072027776694307</v>
      </c>
      <c r="AA41" s="47">
        <f t="shared" si="45"/>
        <v>1.2072027776694307</v>
      </c>
      <c r="AB41" s="47">
        <f t="shared" si="45"/>
        <v>1.2072027776694307</v>
      </c>
      <c r="AC41" s="47">
        <f t="shared" si="45"/>
        <v>1.2072027776694307</v>
      </c>
      <c r="AD41" s="47">
        <f t="shared" si="45"/>
        <v>1.2072027776694307</v>
      </c>
      <c r="AE41" s="47">
        <f t="shared" si="45"/>
        <v>1.2072027776694307</v>
      </c>
      <c r="AF41" s="47">
        <f t="shared" si="45"/>
        <v>1.2072027776694307</v>
      </c>
      <c r="AG41" s="47">
        <f aca="true" t="shared" si="46" ref="AG41:AL41">AG40+3*AG43</f>
        <v>1.2072027776694307</v>
      </c>
      <c r="AH41" s="47">
        <f t="shared" si="46"/>
        <v>1.2072027776694307</v>
      </c>
      <c r="AI41" s="47">
        <f t="shared" si="46"/>
        <v>1.2072027776694307</v>
      </c>
      <c r="AJ41" s="47">
        <f t="shared" si="46"/>
        <v>1.1703139909036238</v>
      </c>
      <c r="AK41" s="47">
        <f t="shared" si="46"/>
        <v>1.1703139909036238</v>
      </c>
      <c r="AL41" s="47">
        <f t="shared" si="46"/>
        <v>1.1703139909036238</v>
      </c>
      <c r="AM41" s="47">
        <f aca="true" t="shared" si="47" ref="AM41:AS41">AM40+3*AM43</f>
        <v>1.1703139909036238</v>
      </c>
      <c r="AN41" s="47">
        <f t="shared" si="47"/>
        <v>1.1703139909036238</v>
      </c>
      <c r="AO41" s="47">
        <f t="shared" si="47"/>
        <v>1.1703139909036238</v>
      </c>
      <c r="AP41" s="47">
        <f t="shared" si="47"/>
        <v>1.1703139909036238</v>
      </c>
      <c r="AQ41" s="47">
        <f t="shared" si="47"/>
        <v>1.1703139909036238</v>
      </c>
      <c r="AR41" s="47">
        <f t="shared" si="47"/>
        <v>1.1703139909036238</v>
      </c>
      <c r="AS41" s="47">
        <f t="shared" si="47"/>
        <v>1.1576848017600825</v>
      </c>
    </row>
    <row r="42" spans="1:45" ht="15.75">
      <c r="A42" s="45" t="s">
        <v>42</v>
      </c>
      <c r="B42" s="47">
        <f>B40-3*B43</f>
        <v>0.8974891815872885</v>
      </c>
      <c r="C42" s="47">
        <f aca="true" t="shared" si="48" ref="C42:N42">C40-3*C43</f>
        <v>0.8974891815872885</v>
      </c>
      <c r="D42" s="47">
        <f t="shared" si="48"/>
        <v>0.8974891815872885</v>
      </c>
      <c r="E42" s="47">
        <f t="shared" si="48"/>
        <v>0.8974891815872885</v>
      </c>
      <c r="F42" s="47">
        <f t="shared" si="48"/>
        <v>0.8974891815872885</v>
      </c>
      <c r="G42" s="47">
        <f t="shared" si="48"/>
        <v>0.8974891815872885</v>
      </c>
      <c r="H42" s="47">
        <f t="shared" si="48"/>
        <v>0.8974891815872885</v>
      </c>
      <c r="I42" s="47">
        <f t="shared" si="48"/>
        <v>0.8974891815872885</v>
      </c>
      <c r="J42" s="47">
        <f t="shared" si="48"/>
        <v>0.8974891815872885</v>
      </c>
      <c r="K42" s="47">
        <f t="shared" si="48"/>
        <v>0.8974891815872885</v>
      </c>
      <c r="L42" s="47">
        <f t="shared" si="48"/>
        <v>0.8974891815872885</v>
      </c>
      <c r="M42" s="47">
        <f t="shared" si="48"/>
        <v>0.8974891815872885</v>
      </c>
      <c r="N42" s="47">
        <f t="shared" si="48"/>
        <v>0.8974891815872885</v>
      </c>
      <c r="O42" s="47">
        <f>O40-3*O43</f>
        <v>0.8811492740322957</v>
      </c>
      <c r="P42" s="47">
        <f aca="true" t="shared" si="49" ref="P42:Y42">P40-3*P43</f>
        <v>0.8811492740322957</v>
      </c>
      <c r="Q42" s="47">
        <f t="shared" si="49"/>
        <v>0.8811492740322957</v>
      </c>
      <c r="R42" s="47">
        <f t="shared" si="49"/>
        <v>0.8811492740322957</v>
      </c>
      <c r="S42" s="47">
        <f t="shared" si="49"/>
        <v>0.8811492740322957</v>
      </c>
      <c r="T42" s="47">
        <f t="shared" si="49"/>
        <v>0.8811492740322957</v>
      </c>
      <c r="U42" s="47">
        <f t="shared" si="49"/>
        <v>0.8811492740322957</v>
      </c>
      <c r="V42" s="47">
        <f t="shared" si="49"/>
        <v>0.8811492740322957</v>
      </c>
      <c r="W42" s="47">
        <f t="shared" si="49"/>
        <v>0.8811492740322957</v>
      </c>
      <c r="X42" s="47">
        <f t="shared" si="49"/>
        <v>0.8811492740322957</v>
      </c>
      <c r="Y42" s="47">
        <f t="shared" si="49"/>
        <v>0.8811492740322957</v>
      </c>
      <c r="Z42" s="47">
        <f aca="true" t="shared" si="50" ref="Z42:AF42">Z40-3*Z43</f>
        <v>0.8805488511357312</v>
      </c>
      <c r="AA42" s="47">
        <f t="shared" si="50"/>
        <v>0.8805488511357312</v>
      </c>
      <c r="AB42" s="47">
        <f t="shared" si="50"/>
        <v>0.8805488511357312</v>
      </c>
      <c r="AC42" s="47">
        <f t="shared" si="50"/>
        <v>0.8805488511357312</v>
      </c>
      <c r="AD42" s="47">
        <f t="shared" si="50"/>
        <v>0.8805488511357312</v>
      </c>
      <c r="AE42" s="47">
        <f t="shared" si="50"/>
        <v>0.8805488511357312</v>
      </c>
      <c r="AF42" s="47">
        <f t="shared" si="50"/>
        <v>0.8805488511357312</v>
      </c>
      <c r="AG42" s="47">
        <f aca="true" t="shared" si="51" ref="AG42:AL42">AG40-3*AG43</f>
        <v>0.8805488511357312</v>
      </c>
      <c r="AH42" s="47">
        <f t="shared" si="51"/>
        <v>0.8805488511357312</v>
      </c>
      <c r="AI42" s="47">
        <f t="shared" si="51"/>
        <v>0.8805488511357312</v>
      </c>
      <c r="AJ42" s="47">
        <f t="shared" si="51"/>
        <v>0.8436600643699242</v>
      </c>
      <c r="AK42" s="47">
        <f t="shared" si="51"/>
        <v>0.8436600643699242</v>
      </c>
      <c r="AL42" s="47">
        <f t="shared" si="51"/>
        <v>0.8436600643699242</v>
      </c>
      <c r="AM42" s="47">
        <f aca="true" t="shared" si="52" ref="AM42:AS42">AM40-3*AM43</f>
        <v>0.8436600643699242</v>
      </c>
      <c r="AN42" s="47">
        <f t="shared" si="52"/>
        <v>0.8436600643699242</v>
      </c>
      <c r="AO42" s="47">
        <f t="shared" si="52"/>
        <v>0.8436600643699242</v>
      </c>
      <c r="AP42" s="47">
        <f t="shared" si="52"/>
        <v>0.8436600643699242</v>
      </c>
      <c r="AQ42" s="47">
        <f t="shared" si="52"/>
        <v>0.8436600643699242</v>
      </c>
      <c r="AR42" s="47">
        <f t="shared" si="52"/>
        <v>0.8436600643699242</v>
      </c>
      <c r="AS42" s="47">
        <f t="shared" si="52"/>
        <v>0.831030875226383</v>
      </c>
    </row>
    <row r="43" spans="1:45" ht="15.75">
      <c r="A43" s="45" t="s">
        <v>44</v>
      </c>
      <c r="B43" s="47">
        <f>STDEVA($B$39:$AE$39)</f>
        <v>0.06419815916902573</v>
      </c>
      <c r="C43" s="47">
        <f aca="true" t="shared" si="53" ref="C43:N43">STDEVA($B$39:$AE$39)</f>
        <v>0.06419815916902573</v>
      </c>
      <c r="D43" s="47">
        <f t="shared" si="53"/>
        <v>0.06419815916902573</v>
      </c>
      <c r="E43" s="47">
        <f t="shared" si="53"/>
        <v>0.06419815916902573</v>
      </c>
      <c r="F43" s="47">
        <f t="shared" si="53"/>
        <v>0.06419815916902573</v>
      </c>
      <c r="G43" s="47">
        <f t="shared" si="53"/>
        <v>0.06419815916902573</v>
      </c>
      <c r="H43" s="47">
        <f t="shared" si="53"/>
        <v>0.06419815916902573</v>
      </c>
      <c r="I43" s="47">
        <f t="shared" si="53"/>
        <v>0.06419815916902573</v>
      </c>
      <c r="J43" s="47">
        <f t="shared" si="53"/>
        <v>0.06419815916902573</v>
      </c>
      <c r="K43" s="47">
        <f t="shared" si="53"/>
        <v>0.06419815916902573</v>
      </c>
      <c r="L43" s="47">
        <f t="shared" si="53"/>
        <v>0.06419815916902573</v>
      </c>
      <c r="M43" s="47">
        <f t="shared" si="53"/>
        <v>0.06419815916902573</v>
      </c>
      <c r="N43" s="47">
        <f t="shared" si="53"/>
        <v>0.06419815916902573</v>
      </c>
      <c r="O43" s="47">
        <f>STDEVA($I$39:$AE$39)</f>
        <v>0.07050835463895898</v>
      </c>
      <c r="P43" s="47">
        <f aca="true" t="shared" si="54" ref="P43:Y43">STDEVA($I$39:$AE$39)</f>
        <v>0.07050835463895898</v>
      </c>
      <c r="Q43" s="47">
        <f t="shared" si="54"/>
        <v>0.07050835463895898</v>
      </c>
      <c r="R43" s="47">
        <f t="shared" si="54"/>
        <v>0.07050835463895898</v>
      </c>
      <c r="S43" s="47">
        <f t="shared" si="54"/>
        <v>0.07050835463895898</v>
      </c>
      <c r="T43" s="47">
        <f t="shared" si="54"/>
        <v>0.07050835463895898</v>
      </c>
      <c r="U43" s="47">
        <f t="shared" si="54"/>
        <v>0.07050835463895898</v>
      </c>
      <c r="V43" s="47">
        <f t="shared" si="54"/>
        <v>0.07050835463895898</v>
      </c>
      <c r="W43" s="47">
        <f t="shared" si="54"/>
        <v>0.07050835463895898</v>
      </c>
      <c r="X43" s="47">
        <f t="shared" si="54"/>
        <v>0.07050835463895898</v>
      </c>
      <c r="Y43" s="47">
        <f t="shared" si="54"/>
        <v>0.07050835463895898</v>
      </c>
      <c r="Z43" s="47">
        <f aca="true" t="shared" si="55" ref="Z43:AS43">STDEVA($T$39:$AE$39)</f>
        <v>0.05444232108894993</v>
      </c>
      <c r="AA43" s="47">
        <f t="shared" si="55"/>
        <v>0.05444232108894993</v>
      </c>
      <c r="AB43" s="47">
        <f t="shared" si="55"/>
        <v>0.05444232108894993</v>
      </c>
      <c r="AC43" s="47">
        <f t="shared" si="55"/>
        <v>0.05444232108894993</v>
      </c>
      <c r="AD43" s="47">
        <f t="shared" si="55"/>
        <v>0.05444232108894993</v>
      </c>
      <c r="AE43" s="47">
        <f t="shared" si="55"/>
        <v>0.05444232108894993</v>
      </c>
      <c r="AF43" s="47">
        <f t="shared" si="55"/>
        <v>0.05444232108894993</v>
      </c>
      <c r="AG43" s="47">
        <f t="shared" si="55"/>
        <v>0.05444232108894993</v>
      </c>
      <c r="AH43" s="47">
        <f t="shared" si="55"/>
        <v>0.05444232108894993</v>
      </c>
      <c r="AI43" s="47">
        <f t="shared" si="55"/>
        <v>0.05444232108894993</v>
      </c>
      <c r="AJ43" s="47">
        <f t="shared" si="55"/>
        <v>0.05444232108894993</v>
      </c>
      <c r="AK43" s="47">
        <f t="shared" si="55"/>
        <v>0.05444232108894993</v>
      </c>
      <c r="AL43" s="47">
        <f t="shared" si="55"/>
        <v>0.05444232108894993</v>
      </c>
      <c r="AM43" s="47">
        <f t="shared" si="55"/>
        <v>0.05444232108894993</v>
      </c>
      <c r="AN43" s="47">
        <f t="shared" si="55"/>
        <v>0.05444232108894993</v>
      </c>
      <c r="AO43" s="47">
        <f t="shared" si="55"/>
        <v>0.05444232108894993</v>
      </c>
      <c r="AP43" s="47">
        <f t="shared" si="55"/>
        <v>0.05444232108894993</v>
      </c>
      <c r="AQ43" s="47">
        <f t="shared" si="55"/>
        <v>0.05444232108894993</v>
      </c>
      <c r="AR43" s="47">
        <f t="shared" si="55"/>
        <v>0.05444232108894993</v>
      </c>
      <c r="AS43" s="47">
        <f t="shared" si="55"/>
        <v>0.05444232108894993</v>
      </c>
    </row>
    <row r="44" spans="1:45" ht="15.75">
      <c r="A44" s="45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3" t="s">
        <v>47</v>
      </c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3" t="s">
        <v>46</v>
      </c>
      <c r="AA44" s="47"/>
      <c r="AB44" s="47"/>
      <c r="AC44" s="47"/>
      <c r="AD44" s="47"/>
      <c r="AE44" s="47"/>
      <c r="AF44" s="43"/>
      <c r="AG44" s="43"/>
      <c r="AH44" s="43"/>
      <c r="AI44" s="43"/>
      <c r="AJ44" s="43" t="s">
        <v>46</v>
      </c>
      <c r="AK44" s="43"/>
      <c r="AS44" s="43" t="s">
        <v>46</v>
      </c>
    </row>
    <row r="45" spans="1:2" ht="15.75">
      <c r="A45" s="42" t="s">
        <v>11</v>
      </c>
      <c r="B45" s="42" t="s">
        <v>11</v>
      </c>
    </row>
    <row r="46" spans="1:45" ht="15.75">
      <c r="A46" s="42" t="s">
        <v>37</v>
      </c>
      <c r="B46" s="41">
        <v>42461</v>
      </c>
      <c r="C46" s="41">
        <v>42491</v>
      </c>
      <c r="D46" s="41">
        <v>42522</v>
      </c>
      <c r="E46" s="41">
        <v>42552</v>
      </c>
      <c r="F46" s="41">
        <v>42583</v>
      </c>
      <c r="G46" s="41">
        <v>42614</v>
      </c>
      <c r="H46" s="41">
        <v>42644</v>
      </c>
      <c r="I46" s="41">
        <v>42675</v>
      </c>
      <c r="J46" s="41">
        <v>42705</v>
      </c>
      <c r="K46" s="41">
        <v>42736</v>
      </c>
      <c r="L46" s="41">
        <v>42767</v>
      </c>
      <c r="M46" s="41">
        <v>42795</v>
      </c>
      <c r="N46" s="41">
        <v>42826</v>
      </c>
      <c r="O46" s="41">
        <v>42856</v>
      </c>
      <c r="P46" s="41">
        <v>42887</v>
      </c>
      <c r="Q46" s="41">
        <v>42917</v>
      </c>
      <c r="R46" s="41">
        <v>42948</v>
      </c>
      <c r="S46" s="41">
        <v>42979</v>
      </c>
      <c r="T46" s="41">
        <v>43009</v>
      </c>
      <c r="U46" s="41">
        <v>43040</v>
      </c>
      <c r="V46" s="41">
        <v>43070</v>
      </c>
      <c r="W46" s="41">
        <v>43101</v>
      </c>
      <c r="X46" s="41">
        <v>43132</v>
      </c>
      <c r="Y46" s="41">
        <v>43160</v>
      </c>
      <c r="Z46" s="41">
        <v>43191</v>
      </c>
      <c r="AA46" s="41">
        <v>43221</v>
      </c>
      <c r="AB46" s="41">
        <v>43252</v>
      </c>
      <c r="AC46" s="41">
        <v>43282</v>
      </c>
      <c r="AD46" s="41">
        <v>43313</v>
      </c>
      <c r="AE46" s="41">
        <v>43344</v>
      </c>
      <c r="AF46" s="41">
        <v>43374</v>
      </c>
      <c r="AG46" s="41">
        <v>43405</v>
      </c>
      <c r="AH46" s="41">
        <v>43435</v>
      </c>
      <c r="AI46" s="41">
        <v>43466</v>
      </c>
      <c r="AJ46" s="41">
        <v>43497</v>
      </c>
      <c r="AK46" s="41">
        <v>43525</v>
      </c>
      <c r="AL46" s="41">
        <v>43556</v>
      </c>
      <c r="AM46" s="41">
        <v>43586</v>
      </c>
      <c r="AN46" s="41">
        <v>43617</v>
      </c>
      <c r="AO46" s="41">
        <v>43647</v>
      </c>
      <c r="AP46" s="41">
        <v>43678</v>
      </c>
      <c r="AQ46" s="41">
        <v>43709</v>
      </c>
      <c r="AR46" s="41">
        <v>43739</v>
      </c>
      <c r="AS46" s="41">
        <v>43770</v>
      </c>
    </row>
    <row r="47" spans="1:45" ht="15.75">
      <c r="A47" s="39" t="s">
        <v>30</v>
      </c>
      <c r="B47" s="13">
        <v>1</v>
      </c>
      <c r="C47" s="13">
        <v>1.056</v>
      </c>
      <c r="D47" s="13">
        <v>1.597</v>
      </c>
      <c r="E47" s="13">
        <v>1</v>
      </c>
      <c r="F47" s="13">
        <v>1.032</v>
      </c>
      <c r="G47" s="13">
        <v>1</v>
      </c>
      <c r="H47" s="13">
        <v>1</v>
      </c>
      <c r="I47" s="13">
        <v>1.005</v>
      </c>
      <c r="J47" s="13">
        <v>1</v>
      </c>
      <c r="K47" s="13">
        <v>1</v>
      </c>
      <c r="L47" s="13">
        <v>1.068</v>
      </c>
      <c r="M47" s="13">
        <v>1</v>
      </c>
      <c r="N47" s="13">
        <v>1</v>
      </c>
      <c r="O47" s="13">
        <v>1.032</v>
      </c>
      <c r="P47" s="14">
        <v>1.0333333333333334</v>
      </c>
      <c r="Q47" s="13">
        <v>1</v>
      </c>
      <c r="R47" s="13" t="s">
        <v>38</v>
      </c>
      <c r="S47" s="13" t="s">
        <v>38</v>
      </c>
      <c r="T47" s="13" t="s">
        <v>38</v>
      </c>
      <c r="U47" s="13">
        <v>0.927</v>
      </c>
      <c r="V47" s="13">
        <v>1.065</v>
      </c>
      <c r="W47" s="13">
        <v>1.065</v>
      </c>
      <c r="X47" s="13">
        <v>0.964</v>
      </c>
      <c r="Y47" s="13">
        <v>1.258</v>
      </c>
      <c r="Z47" s="13">
        <v>0.992</v>
      </c>
      <c r="AA47" s="13">
        <v>0.994</v>
      </c>
      <c r="AB47" s="13">
        <v>0.9966666666666667</v>
      </c>
      <c r="AC47" s="13">
        <v>1.032</v>
      </c>
      <c r="AD47" s="13">
        <v>1.344</v>
      </c>
      <c r="AE47" s="13">
        <v>1</v>
      </c>
      <c r="AF47" s="13">
        <v>1</v>
      </c>
      <c r="AG47" s="13">
        <v>1.0333333333333334</v>
      </c>
      <c r="AH47" s="61">
        <v>0.967741935483871</v>
      </c>
      <c r="AI47" s="61">
        <v>1.6451612903225807</v>
      </c>
      <c r="AJ47" s="61">
        <v>1.1785714285714286</v>
      </c>
      <c r="AK47" s="61">
        <v>1</v>
      </c>
      <c r="AL47" s="61">
        <v>1</v>
      </c>
      <c r="AM47" s="61">
        <v>1</v>
      </c>
      <c r="AN47" s="61">
        <v>1</v>
      </c>
      <c r="AO47" s="61">
        <v>1</v>
      </c>
      <c r="AP47" s="61">
        <f>'Summary '!U8</f>
        <v>1</v>
      </c>
      <c r="AQ47" s="61">
        <v>1</v>
      </c>
      <c r="AR47" s="61">
        <v>0.967741935483871</v>
      </c>
      <c r="AS47" s="61">
        <v>1</v>
      </c>
    </row>
    <row r="48" spans="1:45" ht="15.75">
      <c r="A48" s="39" t="s">
        <v>32</v>
      </c>
      <c r="B48" s="13">
        <v>1.45</v>
      </c>
      <c r="C48" s="13">
        <v>1.481</v>
      </c>
      <c r="D48" s="13">
        <v>1.383</v>
      </c>
      <c r="E48" s="13">
        <v>1.398</v>
      </c>
      <c r="F48" s="13">
        <v>1.211</v>
      </c>
      <c r="G48" s="13">
        <v>1.517</v>
      </c>
      <c r="H48" s="13">
        <v>1.258</v>
      </c>
      <c r="I48" s="13">
        <v>1.017</v>
      </c>
      <c r="J48" s="13">
        <v>0.98</v>
      </c>
      <c r="K48" s="13">
        <v>1.009</v>
      </c>
      <c r="L48" s="13">
        <v>1.015</v>
      </c>
      <c r="M48" s="13">
        <v>1</v>
      </c>
      <c r="N48" s="13">
        <v>1.016</v>
      </c>
      <c r="O48" s="13">
        <v>1.155</v>
      </c>
      <c r="P48" s="14">
        <v>1.1070833333333334</v>
      </c>
      <c r="Q48" s="13">
        <v>1.051</v>
      </c>
      <c r="R48" s="13">
        <v>1.19</v>
      </c>
      <c r="S48" s="14">
        <v>1.1</v>
      </c>
      <c r="T48" s="13">
        <v>0.998</v>
      </c>
      <c r="U48" s="13">
        <v>1.083</v>
      </c>
      <c r="V48" s="13">
        <v>1.131</v>
      </c>
      <c r="W48" s="13">
        <v>1.482</v>
      </c>
      <c r="X48" s="13">
        <v>1.122</v>
      </c>
      <c r="Y48" s="13">
        <v>0.986</v>
      </c>
      <c r="Z48" s="13">
        <v>1</v>
      </c>
      <c r="AA48" s="13">
        <v>1.129</v>
      </c>
      <c r="AB48" s="13">
        <v>1.2235597592433363</v>
      </c>
      <c r="AC48" s="13">
        <v>1.274</v>
      </c>
      <c r="AD48" s="13">
        <v>0.984</v>
      </c>
      <c r="AE48" s="13">
        <v>1.161764705882353</v>
      </c>
      <c r="AF48" s="13">
        <v>1.2295081967213115</v>
      </c>
      <c r="AG48" s="13">
        <v>1.2</v>
      </c>
      <c r="AH48" s="61">
        <v>1.0285714285714285</v>
      </c>
      <c r="AI48" s="61">
        <v>1.0561797752808988</v>
      </c>
      <c r="AJ48" s="61">
        <v>1.0121951219512195</v>
      </c>
      <c r="AK48" s="61">
        <v>1.1626373626373627</v>
      </c>
      <c r="AL48" s="61">
        <v>1</v>
      </c>
      <c r="AM48" s="61">
        <v>1</v>
      </c>
      <c r="AN48" s="61">
        <v>0.9877777777777778</v>
      </c>
      <c r="AO48" s="61">
        <v>1.0543478260869565</v>
      </c>
      <c r="AP48" s="61">
        <f>'Summary '!U9</f>
        <v>0.9971264367816092</v>
      </c>
      <c r="AQ48" s="61">
        <v>1.011111111111111</v>
      </c>
      <c r="AR48" s="61">
        <v>0.989247311827957</v>
      </c>
      <c r="AS48" s="61">
        <v>0.9971264367816092</v>
      </c>
    </row>
    <row r="49" spans="1:45" ht="15.75">
      <c r="A49" s="39" t="s">
        <v>31</v>
      </c>
      <c r="B49" s="13">
        <v>1</v>
      </c>
      <c r="C49" s="13">
        <v>1.016</v>
      </c>
      <c r="D49" s="13">
        <v>0.983</v>
      </c>
      <c r="E49" s="13">
        <v>1.032</v>
      </c>
      <c r="F49" s="13">
        <v>1</v>
      </c>
      <c r="G49" s="13">
        <v>1.033</v>
      </c>
      <c r="H49" s="13">
        <v>1</v>
      </c>
      <c r="I49" s="13">
        <v>1.3</v>
      </c>
      <c r="J49" s="13">
        <v>1.473</v>
      </c>
      <c r="K49" s="13">
        <v>1.031</v>
      </c>
      <c r="L49" s="13">
        <v>1</v>
      </c>
      <c r="M49" s="13">
        <v>1.097</v>
      </c>
      <c r="N49" s="13">
        <v>0.998</v>
      </c>
      <c r="O49" s="13">
        <v>1</v>
      </c>
      <c r="P49" s="14">
        <v>1.15</v>
      </c>
      <c r="Q49" s="13">
        <v>1.145</v>
      </c>
      <c r="R49" s="13">
        <v>1.576</v>
      </c>
      <c r="S49" s="14">
        <v>1.6494845360824741</v>
      </c>
      <c r="T49" s="13">
        <v>1.339</v>
      </c>
      <c r="U49" s="13">
        <v>1.667</v>
      </c>
      <c r="V49" s="13">
        <v>1.335</v>
      </c>
      <c r="W49" s="13">
        <v>1.333</v>
      </c>
      <c r="X49" s="13">
        <v>1.522</v>
      </c>
      <c r="Y49" s="13">
        <v>1.231</v>
      </c>
      <c r="Z49" s="13">
        <v>1.333</v>
      </c>
      <c r="AA49" s="13">
        <v>1.984</v>
      </c>
      <c r="AB49" s="13">
        <v>1.6333333333333333</v>
      </c>
      <c r="AC49" s="13">
        <v>1.352</v>
      </c>
      <c r="AD49" s="13">
        <v>1.016</v>
      </c>
      <c r="AE49" s="13">
        <v>1</v>
      </c>
      <c r="AF49" s="13">
        <v>1</v>
      </c>
      <c r="AG49" s="13">
        <v>1</v>
      </c>
      <c r="AH49" s="61">
        <v>1.126984126984127</v>
      </c>
      <c r="AI49" s="61">
        <v>1.0163934426229508</v>
      </c>
      <c r="AJ49" s="61">
        <v>1.194331983805668</v>
      </c>
      <c r="AK49" s="61">
        <v>1.5306451612903227</v>
      </c>
      <c r="AL49" s="61">
        <v>1.1366666666666667</v>
      </c>
      <c r="AM49" s="61">
        <v>1.2620967741935485</v>
      </c>
      <c r="AN49" s="61">
        <v>1</v>
      </c>
      <c r="AO49" s="61">
        <v>1.096774193548387</v>
      </c>
      <c r="AP49" s="61">
        <f>'Summary '!U10</f>
        <v>1.2166666666666666</v>
      </c>
      <c r="AQ49" s="61">
        <v>1.15</v>
      </c>
      <c r="AR49" s="61">
        <v>1.435483870967742</v>
      </c>
      <c r="AS49" s="61">
        <v>1.2166666666666666</v>
      </c>
    </row>
    <row r="50" spans="1:45" ht="15.75">
      <c r="A50" s="39" t="s">
        <v>25</v>
      </c>
      <c r="B50" s="13">
        <v>1.319</v>
      </c>
      <c r="C50" s="13">
        <v>1.053</v>
      </c>
      <c r="D50" s="13">
        <v>1.122</v>
      </c>
      <c r="E50" s="13">
        <v>1.422</v>
      </c>
      <c r="F50" s="13">
        <v>1.761</v>
      </c>
      <c r="G50" s="13">
        <v>1.421</v>
      </c>
      <c r="H50" s="13">
        <v>1.375</v>
      </c>
      <c r="I50" s="13">
        <v>1.354</v>
      </c>
      <c r="J50" s="13">
        <v>1.078</v>
      </c>
      <c r="K50" s="13">
        <v>1.453</v>
      </c>
      <c r="L50" s="13">
        <v>1.288</v>
      </c>
      <c r="M50" s="13">
        <v>1.416</v>
      </c>
      <c r="N50" s="13">
        <v>1.351</v>
      </c>
      <c r="O50" s="13">
        <v>1</v>
      </c>
      <c r="P50" s="14">
        <v>0.9776315789473684</v>
      </c>
      <c r="Q50" s="13">
        <v>1.276</v>
      </c>
      <c r="R50" s="13">
        <v>1.501</v>
      </c>
      <c r="S50" s="14">
        <v>1.0819949281487744</v>
      </c>
      <c r="T50" s="13">
        <v>1.306</v>
      </c>
      <c r="U50" s="13">
        <v>1.033</v>
      </c>
      <c r="V50" s="13">
        <v>1.032</v>
      </c>
      <c r="W50" s="13">
        <v>0.986</v>
      </c>
      <c r="X50" s="13">
        <v>1</v>
      </c>
      <c r="Y50" s="13">
        <v>1.468</v>
      </c>
      <c r="Z50" s="13">
        <v>1.035</v>
      </c>
      <c r="AA50" s="13">
        <v>1.031</v>
      </c>
      <c r="AB50" s="13">
        <v>1.0333333333333334</v>
      </c>
      <c r="AC50" s="13">
        <v>1.048</v>
      </c>
      <c r="AD50" s="13">
        <v>1.061</v>
      </c>
      <c r="AE50" s="13">
        <v>1</v>
      </c>
      <c r="AF50" s="13">
        <v>1.1774193548387097</v>
      </c>
      <c r="AG50" s="13">
        <v>1</v>
      </c>
      <c r="AH50" s="61">
        <v>1.1451612903225807</v>
      </c>
      <c r="AI50" s="61">
        <v>1.010989010989011</v>
      </c>
      <c r="AJ50" s="61">
        <v>1.0357142857142858</v>
      </c>
      <c r="AK50" s="61">
        <v>0.978494623655914</v>
      </c>
      <c r="AL50" s="61">
        <v>1.0224683544303796</v>
      </c>
      <c r="AM50" s="61">
        <v>1</v>
      </c>
      <c r="AN50" s="61">
        <v>1.015625</v>
      </c>
      <c r="AO50" s="61">
        <v>1.032258064516129</v>
      </c>
      <c r="AP50" s="61">
        <f>'Summary '!U11</f>
        <v>1</v>
      </c>
      <c r="AQ50" s="61">
        <v>1.2337662337662338</v>
      </c>
      <c r="AR50" s="61">
        <v>0.9857142857142858</v>
      </c>
      <c r="AS50" s="61">
        <v>1</v>
      </c>
    </row>
    <row r="51" spans="1:45" ht="15.75">
      <c r="A51" s="40" t="s">
        <v>34</v>
      </c>
      <c r="B51" s="28">
        <v>1.221</v>
      </c>
      <c r="C51" s="28">
        <v>1.173</v>
      </c>
      <c r="D51" s="28">
        <v>1.23</v>
      </c>
      <c r="E51" s="28">
        <v>1.24</v>
      </c>
      <c r="F51" s="28">
        <v>1.244</v>
      </c>
      <c r="G51" s="28">
        <v>1.275</v>
      </c>
      <c r="H51" s="28">
        <v>1.175</v>
      </c>
      <c r="I51" s="28">
        <v>1.19</v>
      </c>
      <c r="J51" s="28">
        <v>1.14</v>
      </c>
      <c r="K51" s="28">
        <v>1.134</v>
      </c>
      <c r="L51" s="28">
        <v>1.092</v>
      </c>
      <c r="M51" s="28">
        <v>1.147</v>
      </c>
      <c r="N51" s="28">
        <v>1.1</v>
      </c>
      <c r="O51" s="28">
        <v>1.049</v>
      </c>
      <c r="P51" s="29">
        <v>1.082845744680851</v>
      </c>
      <c r="Q51" s="28">
        <v>1.118</v>
      </c>
      <c r="R51" s="28">
        <v>1.421</v>
      </c>
      <c r="S51" s="29">
        <v>1.274316323653792</v>
      </c>
      <c r="T51" s="28">
        <v>1.214</v>
      </c>
      <c r="U51" s="28">
        <v>1.223</v>
      </c>
      <c r="V51" s="28">
        <v>1.151</v>
      </c>
      <c r="W51" s="28">
        <v>1.228</v>
      </c>
      <c r="X51" s="28">
        <v>1.155</v>
      </c>
      <c r="Y51" s="28">
        <v>1.233</v>
      </c>
      <c r="Z51" s="28">
        <v>1.097</v>
      </c>
      <c r="AA51" s="28">
        <v>1.32</v>
      </c>
      <c r="AB51" s="28">
        <v>1.2541436464088398</v>
      </c>
      <c r="AC51" s="28">
        <v>1.197</v>
      </c>
      <c r="AD51" s="28">
        <v>1.067</v>
      </c>
      <c r="AE51" s="28">
        <v>1.0504587155963303</v>
      </c>
      <c r="AF51" s="28">
        <v>1.1157407407407407</v>
      </c>
      <c r="AG51" s="28">
        <v>1.061904761904762</v>
      </c>
      <c r="AH51" s="62">
        <v>1.079646017699115</v>
      </c>
      <c r="AI51" s="78">
        <v>1.099264705882353</v>
      </c>
      <c r="AJ51" s="78">
        <v>1.076417419884963</v>
      </c>
      <c r="AK51" s="78">
        <v>1.1649819494584837</v>
      </c>
      <c r="AL51" s="62">
        <v>1.0385135135135135</v>
      </c>
      <c r="AM51" s="62">
        <v>1.0599630996309963</v>
      </c>
      <c r="AN51" s="63">
        <v>0.9995901639344262</v>
      </c>
      <c r="AO51" s="63">
        <v>1.0526315789473684</v>
      </c>
      <c r="AP51" s="63">
        <f>'Summary '!U12</f>
        <v>1.0514112903225807</v>
      </c>
      <c r="AQ51" s="63">
        <v>1.1089494163424125</v>
      </c>
      <c r="AR51" s="63">
        <v>1.09375</v>
      </c>
      <c r="AS51" s="63">
        <v>1.0514112903225807</v>
      </c>
    </row>
    <row r="52" spans="1:45" ht="15.75">
      <c r="A52" s="45" t="s">
        <v>40</v>
      </c>
      <c r="B52" s="47">
        <f>AVERAGE($B$51:$AE$51)</f>
        <v>1.1831921476779936</v>
      </c>
      <c r="C52" s="47">
        <f aca="true" t="shared" si="56" ref="C52:O52">AVERAGE($B$51:$AE$51)</f>
        <v>1.1831921476779936</v>
      </c>
      <c r="D52" s="47">
        <f t="shared" si="56"/>
        <v>1.1831921476779936</v>
      </c>
      <c r="E52" s="47">
        <f t="shared" si="56"/>
        <v>1.1831921476779936</v>
      </c>
      <c r="F52" s="47">
        <f t="shared" si="56"/>
        <v>1.1831921476779936</v>
      </c>
      <c r="G52" s="47">
        <f t="shared" si="56"/>
        <v>1.1831921476779936</v>
      </c>
      <c r="H52" s="47">
        <f t="shared" si="56"/>
        <v>1.1831921476779936</v>
      </c>
      <c r="I52" s="47">
        <f t="shared" si="56"/>
        <v>1.1831921476779936</v>
      </c>
      <c r="J52" s="47">
        <f t="shared" si="56"/>
        <v>1.1831921476779936</v>
      </c>
      <c r="K52" s="47">
        <f t="shared" si="56"/>
        <v>1.1831921476779936</v>
      </c>
      <c r="L52" s="47">
        <f t="shared" si="56"/>
        <v>1.1831921476779936</v>
      </c>
      <c r="M52" s="47">
        <f t="shared" si="56"/>
        <v>1.1831921476779936</v>
      </c>
      <c r="N52" s="47">
        <f t="shared" si="56"/>
        <v>1.1831921476779936</v>
      </c>
      <c r="O52" s="47">
        <f t="shared" si="56"/>
        <v>1.1831921476779936</v>
      </c>
      <c r="P52" s="47">
        <f>AVERAGE($J$51:$AE$51)</f>
        <v>1.17035292865181</v>
      </c>
      <c r="Q52" s="47">
        <f aca="true" t="shared" si="57" ref="Q52:AI52">AVERAGE($J$51:$AE$51)</f>
        <v>1.17035292865181</v>
      </c>
      <c r="R52" s="47">
        <f t="shared" si="57"/>
        <v>1.17035292865181</v>
      </c>
      <c r="S52" s="47">
        <f t="shared" si="57"/>
        <v>1.17035292865181</v>
      </c>
      <c r="T52" s="47">
        <f t="shared" si="57"/>
        <v>1.17035292865181</v>
      </c>
      <c r="U52" s="47">
        <f t="shared" si="57"/>
        <v>1.17035292865181</v>
      </c>
      <c r="V52" s="47">
        <f t="shared" si="57"/>
        <v>1.17035292865181</v>
      </c>
      <c r="W52" s="47">
        <f t="shared" si="57"/>
        <v>1.17035292865181</v>
      </c>
      <c r="X52" s="47">
        <f t="shared" si="57"/>
        <v>1.17035292865181</v>
      </c>
      <c r="Y52" s="47">
        <f t="shared" si="57"/>
        <v>1.17035292865181</v>
      </c>
      <c r="Z52" s="47">
        <f t="shared" si="57"/>
        <v>1.17035292865181</v>
      </c>
      <c r="AA52" s="47">
        <f t="shared" si="57"/>
        <v>1.17035292865181</v>
      </c>
      <c r="AB52" s="47">
        <f t="shared" si="57"/>
        <v>1.17035292865181</v>
      </c>
      <c r="AC52" s="47">
        <f t="shared" si="57"/>
        <v>1.17035292865181</v>
      </c>
      <c r="AD52" s="47">
        <f t="shared" si="57"/>
        <v>1.17035292865181</v>
      </c>
      <c r="AE52" s="47">
        <f t="shared" si="57"/>
        <v>1.17035292865181</v>
      </c>
      <c r="AF52" s="47">
        <f t="shared" si="57"/>
        <v>1.17035292865181</v>
      </c>
      <c r="AG52" s="47">
        <f t="shared" si="57"/>
        <v>1.17035292865181</v>
      </c>
      <c r="AH52" s="47">
        <f t="shared" si="57"/>
        <v>1.17035292865181</v>
      </c>
      <c r="AI52" s="47">
        <f t="shared" si="57"/>
        <v>1.17035292865181</v>
      </c>
      <c r="AJ52" s="47">
        <f aca="true" t="shared" si="58" ref="AJ52:AS52">AVERAGE($AC$51:$AE$51)</f>
        <v>1.1048195718654437</v>
      </c>
      <c r="AK52" s="47">
        <f t="shared" si="58"/>
        <v>1.1048195718654437</v>
      </c>
      <c r="AL52" s="47">
        <f t="shared" si="58"/>
        <v>1.1048195718654437</v>
      </c>
      <c r="AM52" s="47">
        <f t="shared" si="58"/>
        <v>1.1048195718654437</v>
      </c>
      <c r="AN52" s="47">
        <f t="shared" si="58"/>
        <v>1.1048195718654437</v>
      </c>
      <c r="AO52" s="47">
        <f t="shared" si="58"/>
        <v>1.1048195718654437</v>
      </c>
      <c r="AP52" s="47">
        <f t="shared" si="58"/>
        <v>1.1048195718654437</v>
      </c>
      <c r="AQ52" s="47">
        <f t="shared" si="58"/>
        <v>1.1048195718654437</v>
      </c>
      <c r="AR52" s="47">
        <f t="shared" si="58"/>
        <v>1.1048195718654437</v>
      </c>
      <c r="AS52" s="47">
        <f t="shared" si="58"/>
        <v>1.1048195718654437</v>
      </c>
    </row>
    <row r="53" spans="1:45" ht="15.75">
      <c r="A53" s="45" t="s">
        <v>41</v>
      </c>
      <c r="B53" s="47">
        <f>B52+3*B55</f>
        <v>1.4375975693211775</v>
      </c>
      <c r="C53" s="47">
        <f aca="true" t="shared" si="59" ref="C53:O53">C52+3*C55</f>
        <v>1.4375975693211775</v>
      </c>
      <c r="D53" s="47">
        <f t="shared" si="59"/>
        <v>1.4375975693211775</v>
      </c>
      <c r="E53" s="47">
        <f t="shared" si="59"/>
        <v>1.4375975693211775</v>
      </c>
      <c r="F53" s="47">
        <f t="shared" si="59"/>
        <v>1.4375975693211775</v>
      </c>
      <c r="G53" s="47">
        <f t="shared" si="59"/>
        <v>1.4375975693211775</v>
      </c>
      <c r="H53" s="47">
        <f t="shared" si="59"/>
        <v>1.4375975693211775</v>
      </c>
      <c r="I53" s="47">
        <f t="shared" si="59"/>
        <v>1.4375975693211775</v>
      </c>
      <c r="J53" s="47">
        <f t="shared" si="59"/>
        <v>1.4375975693211775</v>
      </c>
      <c r="K53" s="47">
        <f t="shared" si="59"/>
        <v>1.4375975693211775</v>
      </c>
      <c r="L53" s="47">
        <f t="shared" si="59"/>
        <v>1.4375975693211775</v>
      </c>
      <c r="M53" s="47">
        <f t="shared" si="59"/>
        <v>1.4375975693211775</v>
      </c>
      <c r="N53" s="47">
        <f t="shared" si="59"/>
        <v>1.4375975693211775</v>
      </c>
      <c r="O53" s="47">
        <f t="shared" si="59"/>
        <v>1.4375975693211775</v>
      </c>
      <c r="P53" s="47">
        <f>P52+3*P55</f>
        <v>1.4524860972230675</v>
      </c>
      <c r="Q53" s="47">
        <f aca="true" t="shared" si="60" ref="Q53:AE53">Q52+3*Q55</f>
        <v>1.4524860972230675</v>
      </c>
      <c r="R53" s="47">
        <f t="shared" si="60"/>
        <v>1.4524860972230675</v>
      </c>
      <c r="S53" s="47">
        <f t="shared" si="60"/>
        <v>1.4524860972230675</v>
      </c>
      <c r="T53" s="47">
        <f t="shared" si="60"/>
        <v>1.4524860972230675</v>
      </c>
      <c r="U53" s="47">
        <f t="shared" si="60"/>
        <v>1.4524860972230675</v>
      </c>
      <c r="V53" s="47">
        <f t="shared" si="60"/>
        <v>1.4524860972230675</v>
      </c>
      <c r="W53" s="47">
        <f t="shared" si="60"/>
        <v>1.4524860972230675</v>
      </c>
      <c r="X53" s="47">
        <f t="shared" si="60"/>
        <v>1.4524860972230675</v>
      </c>
      <c r="Y53" s="47">
        <f t="shared" si="60"/>
        <v>1.4524860972230675</v>
      </c>
      <c r="Z53" s="47">
        <f t="shared" si="60"/>
        <v>1.4524860972230675</v>
      </c>
      <c r="AA53" s="47">
        <f t="shared" si="60"/>
        <v>1.4524860972230675</v>
      </c>
      <c r="AB53" s="47">
        <f t="shared" si="60"/>
        <v>1.4524860972230675</v>
      </c>
      <c r="AC53" s="47">
        <f t="shared" si="60"/>
        <v>1.4524860972230675</v>
      </c>
      <c r="AD53" s="47">
        <f t="shared" si="60"/>
        <v>1.4524860972230675</v>
      </c>
      <c r="AE53" s="47">
        <f t="shared" si="60"/>
        <v>1.4524860972230675</v>
      </c>
      <c r="AF53" s="47">
        <f aca="true" t="shared" si="61" ref="AF53:AL53">AF52+3*AF55</f>
        <v>1.4524860972230675</v>
      </c>
      <c r="AG53" s="47">
        <f t="shared" si="61"/>
        <v>1.4524860972230675</v>
      </c>
      <c r="AH53" s="47">
        <f t="shared" si="61"/>
        <v>1.4524860972230675</v>
      </c>
      <c r="AI53" s="47">
        <f t="shared" si="61"/>
        <v>1.4524860972230675</v>
      </c>
      <c r="AJ53" s="47">
        <f t="shared" si="61"/>
        <v>1.3869527404367012</v>
      </c>
      <c r="AK53" s="47">
        <f t="shared" si="61"/>
        <v>1.3869527404367012</v>
      </c>
      <c r="AL53" s="47">
        <f t="shared" si="61"/>
        <v>1.3869527404367012</v>
      </c>
      <c r="AM53" s="47">
        <f aca="true" t="shared" si="62" ref="AM53:AS53">AM52+3*AM55</f>
        <v>1.3869527404367012</v>
      </c>
      <c r="AN53" s="47">
        <f t="shared" si="62"/>
        <v>1.3869527404367012</v>
      </c>
      <c r="AO53" s="47">
        <f t="shared" si="62"/>
        <v>1.3869527404367012</v>
      </c>
      <c r="AP53" s="47">
        <f t="shared" si="62"/>
        <v>1.3869527404367012</v>
      </c>
      <c r="AQ53" s="47">
        <f t="shared" si="62"/>
        <v>1.3869527404367012</v>
      </c>
      <c r="AR53" s="47">
        <f t="shared" si="62"/>
        <v>1.3869527404367012</v>
      </c>
      <c r="AS53" s="47">
        <f t="shared" si="62"/>
        <v>1.3869527404367012</v>
      </c>
    </row>
    <row r="54" spans="1:45" ht="15.75">
      <c r="A54" s="45" t="s">
        <v>42</v>
      </c>
      <c r="B54" s="47">
        <f>B52-3*B55</f>
        <v>0.9287867260348098</v>
      </c>
      <c r="C54" s="47">
        <f aca="true" t="shared" si="63" ref="C54:O54">C52-3*C55</f>
        <v>0.9287867260348098</v>
      </c>
      <c r="D54" s="47">
        <f t="shared" si="63"/>
        <v>0.9287867260348098</v>
      </c>
      <c r="E54" s="47">
        <f t="shared" si="63"/>
        <v>0.9287867260348098</v>
      </c>
      <c r="F54" s="47">
        <f t="shared" si="63"/>
        <v>0.9287867260348098</v>
      </c>
      <c r="G54" s="47">
        <f t="shared" si="63"/>
        <v>0.9287867260348098</v>
      </c>
      <c r="H54" s="47">
        <f t="shared" si="63"/>
        <v>0.9287867260348098</v>
      </c>
      <c r="I54" s="47">
        <f t="shared" si="63"/>
        <v>0.9287867260348098</v>
      </c>
      <c r="J54" s="47">
        <f t="shared" si="63"/>
        <v>0.9287867260348098</v>
      </c>
      <c r="K54" s="47">
        <f t="shared" si="63"/>
        <v>0.9287867260348098</v>
      </c>
      <c r="L54" s="47">
        <f t="shared" si="63"/>
        <v>0.9287867260348098</v>
      </c>
      <c r="M54" s="47">
        <f t="shared" si="63"/>
        <v>0.9287867260348098</v>
      </c>
      <c r="N54" s="47">
        <f t="shared" si="63"/>
        <v>0.9287867260348098</v>
      </c>
      <c r="O54" s="47">
        <f t="shared" si="63"/>
        <v>0.9287867260348098</v>
      </c>
      <c r="P54" s="47">
        <f>P52-3*P55</f>
        <v>0.8882197600805524</v>
      </c>
      <c r="Q54" s="47">
        <f aca="true" t="shared" si="64" ref="Q54:AE54">Q52-3*Q55</f>
        <v>0.8882197600805524</v>
      </c>
      <c r="R54" s="47">
        <f t="shared" si="64"/>
        <v>0.8882197600805524</v>
      </c>
      <c r="S54" s="47">
        <f t="shared" si="64"/>
        <v>0.8882197600805524</v>
      </c>
      <c r="T54" s="47">
        <f t="shared" si="64"/>
        <v>0.8882197600805524</v>
      </c>
      <c r="U54" s="47">
        <f t="shared" si="64"/>
        <v>0.8882197600805524</v>
      </c>
      <c r="V54" s="47">
        <f t="shared" si="64"/>
        <v>0.8882197600805524</v>
      </c>
      <c r="W54" s="47">
        <f t="shared" si="64"/>
        <v>0.8882197600805524</v>
      </c>
      <c r="X54" s="47">
        <f t="shared" si="64"/>
        <v>0.8882197600805524</v>
      </c>
      <c r="Y54" s="47">
        <f t="shared" si="64"/>
        <v>0.8882197600805524</v>
      </c>
      <c r="Z54" s="47">
        <f t="shared" si="64"/>
        <v>0.8882197600805524</v>
      </c>
      <c r="AA54" s="47">
        <f t="shared" si="64"/>
        <v>0.8882197600805524</v>
      </c>
      <c r="AB54" s="47">
        <f t="shared" si="64"/>
        <v>0.8882197600805524</v>
      </c>
      <c r="AC54" s="47">
        <f t="shared" si="64"/>
        <v>0.8882197600805524</v>
      </c>
      <c r="AD54" s="47">
        <f t="shared" si="64"/>
        <v>0.8882197600805524</v>
      </c>
      <c r="AE54" s="47">
        <f t="shared" si="64"/>
        <v>0.8882197600805524</v>
      </c>
      <c r="AF54" s="47">
        <f aca="true" t="shared" si="65" ref="AF54:AL54">AF52-3*AF55</f>
        <v>0.8882197600805524</v>
      </c>
      <c r="AG54" s="47">
        <f t="shared" si="65"/>
        <v>0.8882197600805524</v>
      </c>
      <c r="AH54" s="47">
        <f t="shared" si="65"/>
        <v>0.8882197600805524</v>
      </c>
      <c r="AI54" s="47">
        <f t="shared" si="65"/>
        <v>0.8882197600805524</v>
      </c>
      <c r="AJ54" s="47">
        <f t="shared" si="65"/>
        <v>0.8226864032941861</v>
      </c>
      <c r="AK54" s="47">
        <f t="shared" si="65"/>
        <v>0.8226864032941861</v>
      </c>
      <c r="AL54" s="47">
        <f t="shared" si="65"/>
        <v>0.8226864032941861</v>
      </c>
      <c r="AM54" s="47">
        <f aca="true" t="shared" si="66" ref="AM54:AS54">AM52-3*AM55</f>
        <v>0.8226864032941861</v>
      </c>
      <c r="AN54" s="47">
        <f t="shared" si="66"/>
        <v>0.8226864032941861</v>
      </c>
      <c r="AO54" s="47">
        <f t="shared" si="66"/>
        <v>0.8226864032941861</v>
      </c>
      <c r="AP54" s="47">
        <f t="shared" si="66"/>
        <v>0.8226864032941861</v>
      </c>
      <c r="AQ54" s="47">
        <f t="shared" si="66"/>
        <v>0.8226864032941861</v>
      </c>
      <c r="AR54" s="47">
        <f t="shared" si="66"/>
        <v>0.8226864032941861</v>
      </c>
      <c r="AS54" s="47">
        <f t="shared" si="66"/>
        <v>0.8226864032941861</v>
      </c>
    </row>
    <row r="55" spans="1:45" ht="15.75">
      <c r="A55" s="45" t="s">
        <v>44</v>
      </c>
      <c r="B55" s="47">
        <f>STDEVA($B$51:$AE$51)</f>
        <v>0.0848018072143946</v>
      </c>
      <c r="C55" s="47">
        <f aca="true" t="shared" si="67" ref="C55:O55">STDEVA($B$51:$AE$51)</f>
        <v>0.0848018072143946</v>
      </c>
      <c r="D55" s="47">
        <f t="shared" si="67"/>
        <v>0.0848018072143946</v>
      </c>
      <c r="E55" s="47">
        <f t="shared" si="67"/>
        <v>0.0848018072143946</v>
      </c>
      <c r="F55" s="47">
        <f t="shared" si="67"/>
        <v>0.0848018072143946</v>
      </c>
      <c r="G55" s="47">
        <f t="shared" si="67"/>
        <v>0.0848018072143946</v>
      </c>
      <c r="H55" s="47">
        <f t="shared" si="67"/>
        <v>0.0848018072143946</v>
      </c>
      <c r="I55" s="47">
        <f t="shared" si="67"/>
        <v>0.0848018072143946</v>
      </c>
      <c r="J55" s="47">
        <f t="shared" si="67"/>
        <v>0.0848018072143946</v>
      </c>
      <c r="K55" s="47">
        <f t="shared" si="67"/>
        <v>0.0848018072143946</v>
      </c>
      <c r="L55" s="47">
        <f t="shared" si="67"/>
        <v>0.0848018072143946</v>
      </c>
      <c r="M55" s="47">
        <f t="shared" si="67"/>
        <v>0.0848018072143946</v>
      </c>
      <c r="N55" s="47">
        <f t="shared" si="67"/>
        <v>0.0848018072143946</v>
      </c>
      <c r="O55" s="47">
        <f t="shared" si="67"/>
        <v>0.0848018072143946</v>
      </c>
      <c r="P55" s="47">
        <f>STDEVA($J$51:$AE$51)</f>
        <v>0.09404438952375253</v>
      </c>
      <c r="Q55" s="47">
        <f aca="true" t="shared" si="68" ref="Q55:AS55">STDEVA($J$51:$AE$51)</f>
        <v>0.09404438952375253</v>
      </c>
      <c r="R55" s="47">
        <f t="shared" si="68"/>
        <v>0.09404438952375253</v>
      </c>
      <c r="S55" s="47">
        <f t="shared" si="68"/>
        <v>0.09404438952375253</v>
      </c>
      <c r="T55" s="47">
        <f t="shared" si="68"/>
        <v>0.09404438952375253</v>
      </c>
      <c r="U55" s="47">
        <f t="shared" si="68"/>
        <v>0.09404438952375253</v>
      </c>
      <c r="V55" s="47">
        <f t="shared" si="68"/>
        <v>0.09404438952375253</v>
      </c>
      <c r="W55" s="47">
        <f t="shared" si="68"/>
        <v>0.09404438952375253</v>
      </c>
      <c r="X55" s="47">
        <f t="shared" si="68"/>
        <v>0.09404438952375253</v>
      </c>
      <c r="Y55" s="47">
        <f t="shared" si="68"/>
        <v>0.09404438952375253</v>
      </c>
      <c r="Z55" s="47">
        <f t="shared" si="68"/>
        <v>0.09404438952375253</v>
      </c>
      <c r="AA55" s="47">
        <f t="shared" si="68"/>
        <v>0.09404438952375253</v>
      </c>
      <c r="AB55" s="47">
        <f t="shared" si="68"/>
        <v>0.09404438952375253</v>
      </c>
      <c r="AC55" s="47">
        <f t="shared" si="68"/>
        <v>0.09404438952375253</v>
      </c>
      <c r="AD55" s="47">
        <f t="shared" si="68"/>
        <v>0.09404438952375253</v>
      </c>
      <c r="AE55" s="47">
        <f t="shared" si="68"/>
        <v>0.09404438952375253</v>
      </c>
      <c r="AF55" s="47">
        <f t="shared" si="68"/>
        <v>0.09404438952375253</v>
      </c>
      <c r="AG55" s="47">
        <f t="shared" si="68"/>
        <v>0.09404438952375253</v>
      </c>
      <c r="AH55" s="47">
        <f t="shared" si="68"/>
        <v>0.09404438952375253</v>
      </c>
      <c r="AI55" s="47">
        <f t="shared" si="68"/>
        <v>0.09404438952375253</v>
      </c>
      <c r="AJ55" s="47">
        <f t="shared" si="68"/>
        <v>0.09404438952375253</v>
      </c>
      <c r="AK55" s="47">
        <f t="shared" si="68"/>
        <v>0.09404438952375253</v>
      </c>
      <c r="AL55" s="47">
        <f t="shared" si="68"/>
        <v>0.09404438952375253</v>
      </c>
      <c r="AM55" s="47">
        <f t="shared" si="68"/>
        <v>0.09404438952375253</v>
      </c>
      <c r="AN55" s="47">
        <f t="shared" si="68"/>
        <v>0.09404438952375253</v>
      </c>
      <c r="AO55" s="47">
        <f t="shared" si="68"/>
        <v>0.09404438952375253</v>
      </c>
      <c r="AP55" s="47">
        <f t="shared" si="68"/>
        <v>0.09404438952375253</v>
      </c>
      <c r="AQ55" s="47">
        <f t="shared" si="68"/>
        <v>0.09404438952375253</v>
      </c>
      <c r="AR55" s="47">
        <f t="shared" si="68"/>
        <v>0.09404438952375253</v>
      </c>
      <c r="AS55" s="47">
        <f t="shared" si="68"/>
        <v>0.09404438952375253</v>
      </c>
    </row>
    <row r="56" spans="16:36" ht="15.75">
      <c r="P56" s="43" t="s">
        <v>46</v>
      </c>
      <c r="AJ56" s="43" t="s">
        <v>46</v>
      </c>
    </row>
    <row r="57" spans="1:2" ht="15.75">
      <c r="A57" s="42" t="s">
        <v>49</v>
      </c>
      <c r="B57" s="42" t="s">
        <v>49</v>
      </c>
    </row>
    <row r="58" spans="1:45" ht="15.75">
      <c r="A58" s="42" t="s">
        <v>62</v>
      </c>
      <c r="B58" s="41">
        <v>42461</v>
      </c>
      <c r="C58" s="41">
        <v>42491</v>
      </c>
      <c r="D58" s="41">
        <v>42522</v>
      </c>
      <c r="E58" s="41">
        <v>42552</v>
      </c>
      <c r="F58" s="41">
        <v>42583</v>
      </c>
      <c r="G58" s="41">
        <v>42614</v>
      </c>
      <c r="H58" s="41">
        <v>42644</v>
      </c>
      <c r="I58" s="41">
        <v>42675</v>
      </c>
      <c r="J58" s="41">
        <v>42705</v>
      </c>
      <c r="K58" s="41">
        <v>42736</v>
      </c>
      <c r="L58" s="41">
        <v>42767</v>
      </c>
      <c r="M58" s="41">
        <v>42795</v>
      </c>
      <c r="N58" s="41">
        <v>42826</v>
      </c>
      <c r="O58" s="41">
        <v>42856</v>
      </c>
      <c r="P58" s="41">
        <v>42887</v>
      </c>
      <c r="Q58" s="41">
        <v>42917</v>
      </c>
      <c r="R58" s="41">
        <v>42948</v>
      </c>
      <c r="S58" s="41">
        <v>42979</v>
      </c>
      <c r="T58" s="41">
        <v>43009</v>
      </c>
      <c r="U58" s="41">
        <v>43040</v>
      </c>
      <c r="V58" s="41">
        <v>43070</v>
      </c>
      <c r="W58" s="41">
        <v>43101</v>
      </c>
      <c r="X58" s="41">
        <v>43132</v>
      </c>
      <c r="Y58" s="41">
        <v>43160</v>
      </c>
      <c r="Z58" s="41">
        <v>43191</v>
      </c>
      <c r="AA58" s="41">
        <v>43221</v>
      </c>
      <c r="AB58" s="41">
        <v>43252</v>
      </c>
      <c r="AC58" s="41">
        <v>43282</v>
      </c>
      <c r="AD58" s="41">
        <v>43313</v>
      </c>
      <c r="AE58" s="41">
        <v>43344</v>
      </c>
      <c r="AF58" s="41">
        <v>43374</v>
      </c>
      <c r="AG58" s="41">
        <v>43405</v>
      </c>
      <c r="AH58" s="41">
        <v>43435</v>
      </c>
      <c r="AI58" s="41">
        <v>43466</v>
      </c>
      <c r="AJ58" s="41">
        <v>43497</v>
      </c>
      <c r="AK58" s="41">
        <v>43525</v>
      </c>
      <c r="AL58" s="41">
        <v>43556</v>
      </c>
      <c r="AM58" s="41">
        <v>43586</v>
      </c>
      <c r="AN58" s="41">
        <v>43617</v>
      </c>
      <c r="AO58" s="41">
        <v>43647</v>
      </c>
      <c r="AP58" s="41">
        <v>43678</v>
      </c>
      <c r="AQ58" s="41">
        <v>43709</v>
      </c>
      <c r="AR58" s="41">
        <v>43739</v>
      </c>
      <c r="AS58" s="41">
        <v>43770</v>
      </c>
    </row>
    <row r="59" spans="1:45" ht="15.75">
      <c r="A59" s="39" t="s">
        <v>30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>
        <v>0.6666666666666666</v>
      </c>
      <c r="AH59" s="64">
        <v>1</v>
      </c>
      <c r="AI59" s="66">
        <v>1</v>
      </c>
      <c r="AJ59" s="66">
        <v>1</v>
      </c>
      <c r="AK59" s="66">
        <v>0.975</v>
      </c>
      <c r="AL59" s="66">
        <v>1</v>
      </c>
      <c r="AM59" s="66">
        <v>1</v>
      </c>
      <c r="AN59" s="66">
        <v>0.9556962025316456</v>
      </c>
      <c r="AO59" s="66">
        <v>1</v>
      </c>
      <c r="AP59" s="66">
        <f>'Summary '!V8</f>
        <v>1</v>
      </c>
      <c r="AQ59" s="66">
        <v>0.8373983739837398</v>
      </c>
      <c r="AR59" s="66">
        <v>1</v>
      </c>
      <c r="AS59" s="66">
        <v>1</v>
      </c>
    </row>
    <row r="60" spans="1:45" ht="15.75">
      <c r="A60" s="39" t="s">
        <v>32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>
        <v>1.00110180696342</v>
      </c>
      <c r="AH60" s="64">
        <v>1</v>
      </c>
      <c r="AI60" s="66">
        <v>1</v>
      </c>
      <c r="AJ60" s="66">
        <v>1</v>
      </c>
      <c r="AK60" s="66">
        <v>0.9770303527481542</v>
      </c>
      <c r="AL60" s="66">
        <v>1</v>
      </c>
      <c r="AM60" s="66">
        <v>1</v>
      </c>
      <c r="AN60" s="66">
        <v>1.0000617283950617</v>
      </c>
      <c r="AO60" s="66">
        <v>1</v>
      </c>
      <c r="AP60" s="66">
        <f>'Summary '!V9</f>
        <v>1</v>
      </c>
      <c r="AQ60" s="66">
        <v>1</v>
      </c>
      <c r="AR60" s="66">
        <v>1</v>
      </c>
      <c r="AS60" s="66">
        <v>1</v>
      </c>
    </row>
    <row r="61" spans="1:45" ht="15.75">
      <c r="A61" s="39" t="s">
        <v>31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>
        <v>1</v>
      </c>
      <c r="AH61" s="64">
        <v>1</v>
      </c>
      <c r="AI61" s="66">
        <v>0.9961649089165868</v>
      </c>
      <c r="AJ61" s="66">
        <v>1</v>
      </c>
      <c r="AK61" s="66">
        <v>1</v>
      </c>
      <c r="AL61" s="66">
        <v>1</v>
      </c>
      <c r="AM61" s="66">
        <v>1</v>
      </c>
      <c r="AN61" s="66">
        <v>0.976068376068376</v>
      </c>
      <c r="AO61" s="66">
        <v>1</v>
      </c>
      <c r="AP61" s="66">
        <f>'Summary '!V10</f>
        <v>0.9791666666666666</v>
      </c>
      <c r="AQ61" s="66">
        <v>1</v>
      </c>
      <c r="AR61" s="66">
        <v>1</v>
      </c>
      <c r="AS61" s="66">
        <v>0.9791666666666666</v>
      </c>
    </row>
    <row r="62" spans="1:45" ht="15.75">
      <c r="A62" s="39" t="s">
        <v>25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>
        <v>1</v>
      </c>
      <c r="AH62" s="64">
        <v>0.7134020618556701</v>
      </c>
      <c r="AI62" s="66">
        <v>0.9714285714285714</v>
      </c>
      <c r="AJ62" s="66">
        <v>1</v>
      </c>
      <c r="AK62" s="66">
        <v>0.9059561128526645</v>
      </c>
      <c r="AL62" s="66">
        <v>1</v>
      </c>
      <c r="AM62" s="66">
        <v>1</v>
      </c>
      <c r="AN62" s="66">
        <v>1</v>
      </c>
      <c r="AO62" s="66">
        <v>1</v>
      </c>
      <c r="AP62" s="66">
        <f>'Summary '!V11</f>
        <v>1</v>
      </c>
      <c r="AQ62" s="66">
        <v>1</v>
      </c>
      <c r="AR62" s="66">
        <v>1</v>
      </c>
      <c r="AS62" s="66">
        <v>1</v>
      </c>
    </row>
    <row r="63" spans="1:45" ht="15.75">
      <c r="A63" s="40" t="s">
        <v>34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>
        <v>0.9398228748769965</v>
      </c>
      <c r="AH63" s="65">
        <v>0.9282210172992512</v>
      </c>
      <c r="AI63" s="75">
        <v>0.9935275080906149</v>
      </c>
      <c r="AJ63" s="75">
        <v>1</v>
      </c>
      <c r="AK63" s="75">
        <v>0.9598466050078953</v>
      </c>
      <c r="AL63" s="75">
        <v>1</v>
      </c>
      <c r="AM63" s="75">
        <v>1</v>
      </c>
      <c r="AN63" s="67">
        <v>0.9879170267934313</v>
      </c>
      <c r="AO63" s="67">
        <v>1</v>
      </c>
      <c r="AP63" s="67">
        <f>'Summary '!V12</f>
        <v>0.9946351931330472</v>
      </c>
      <c r="AQ63" s="67">
        <v>0.9724896836313618</v>
      </c>
      <c r="AR63" s="67">
        <v>1</v>
      </c>
      <c r="AS63" s="67">
        <v>0.9946351931330472</v>
      </c>
    </row>
    <row r="64" spans="1:37" ht="15.75">
      <c r="A64" s="45" t="s">
        <v>40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3"/>
      <c r="AI64" s="43"/>
      <c r="AJ64" s="43"/>
      <c r="AK64" s="43"/>
    </row>
    <row r="65" spans="1:37" ht="15.75">
      <c r="A65" s="45" t="s">
        <v>41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3"/>
      <c r="AI65" s="43"/>
      <c r="AJ65" s="43"/>
      <c r="AK65" s="43"/>
    </row>
    <row r="66" spans="1:37" ht="15.75">
      <c r="A66" s="45" t="s">
        <v>42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3"/>
      <c r="AI66" s="43"/>
      <c r="AJ66" s="43"/>
      <c r="AK66" s="43"/>
    </row>
    <row r="67" spans="1:37" ht="15.75">
      <c r="A67" s="45" t="s">
        <v>44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3"/>
      <c r="AI67" s="43"/>
      <c r="AJ67" s="43"/>
      <c r="AK67" s="43"/>
    </row>
    <row r="68" spans="1:37" ht="15.75">
      <c r="A68" s="45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3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3"/>
      <c r="AA68" s="47"/>
      <c r="AB68" s="47"/>
      <c r="AC68" s="47"/>
      <c r="AD68" s="47"/>
      <c r="AE68" s="47"/>
      <c r="AF68" s="43"/>
      <c r="AG68" s="43"/>
      <c r="AH68" s="43"/>
      <c r="AI68" s="43"/>
      <c r="AJ68" s="43"/>
      <c r="AK68" s="43"/>
    </row>
    <row r="69" spans="1:2" ht="15.75">
      <c r="A69" s="42" t="s">
        <v>49</v>
      </c>
      <c r="B69" s="42" t="s">
        <v>49</v>
      </c>
    </row>
    <row r="70" spans="1:45" ht="15.75">
      <c r="A70" s="42" t="s">
        <v>61</v>
      </c>
      <c r="B70" s="41">
        <v>42461</v>
      </c>
      <c r="C70" s="41">
        <v>42491</v>
      </c>
      <c r="D70" s="41">
        <v>42522</v>
      </c>
      <c r="E70" s="41">
        <v>42552</v>
      </c>
      <c r="F70" s="41">
        <v>42583</v>
      </c>
      <c r="G70" s="41">
        <v>42614</v>
      </c>
      <c r="H70" s="41">
        <v>42644</v>
      </c>
      <c r="I70" s="41">
        <v>42675</v>
      </c>
      <c r="J70" s="41">
        <v>42705</v>
      </c>
      <c r="K70" s="41">
        <v>42736</v>
      </c>
      <c r="L70" s="41">
        <v>42767</v>
      </c>
      <c r="M70" s="41">
        <v>42795</v>
      </c>
      <c r="N70" s="41">
        <v>42826</v>
      </c>
      <c r="O70" s="41">
        <v>42856</v>
      </c>
      <c r="P70" s="41">
        <v>42887</v>
      </c>
      <c r="Q70" s="41">
        <v>42917</v>
      </c>
      <c r="R70" s="41">
        <v>42948</v>
      </c>
      <c r="S70" s="41">
        <v>42979</v>
      </c>
      <c r="T70" s="41">
        <v>43009</v>
      </c>
      <c r="U70" s="41">
        <v>43040</v>
      </c>
      <c r="V70" s="41">
        <v>43070</v>
      </c>
      <c r="W70" s="41">
        <v>43101</v>
      </c>
      <c r="X70" s="41">
        <v>43132</v>
      </c>
      <c r="Y70" s="41">
        <v>43160</v>
      </c>
      <c r="Z70" s="41">
        <v>43191</v>
      </c>
      <c r="AA70" s="41">
        <v>43221</v>
      </c>
      <c r="AB70" s="41">
        <v>43252</v>
      </c>
      <c r="AC70" s="41">
        <v>43282</v>
      </c>
      <c r="AD70" s="41">
        <v>43313</v>
      </c>
      <c r="AE70" s="41">
        <v>43344</v>
      </c>
      <c r="AF70" s="41">
        <v>43374</v>
      </c>
      <c r="AG70" s="41">
        <v>43405</v>
      </c>
      <c r="AH70" s="41">
        <v>43435</v>
      </c>
      <c r="AI70" s="41">
        <v>43466</v>
      </c>
      <c r="AJ70" s="41">
        <v>43497</v>
      </c>
      <c r="AK70" s="41">
        <v>43525</v>
      </c>
      <c r="AL70" s="41">
        <v>43556</v>
      </c>
      <c r="AM70" s="41">
        <v>43586</v>
      </c>
      <c r="AN70" s="41">
        <v>43617</v>
      </c>
      <c r="AO70" s="41">
        <v>43647</v>
      </c>
      <c r="AP70" s="41">
        <v>43678</v>
      </c>
      <c r="AQ70" s="41">
        <v>43709</v>
      </c>
      <c r="AR70" s="41">
        <v>43739</v>
      </c>
      <c r="AS70" s="41">
        <v>43770</v>
      </c>
    </row>
    <row r="71" spans="1:45" ht="15.75">
      <c r="A71" s="39" t="s">
        <v>30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>
        <v>1</v>
      </c>
      <c r="AH71" s="68">
        <v>1</v>
      </c>
      <c r="AI71" s="70">
        <v>1</v>
      </c>
      <c r="AJ71" s="70">
        <v>1</v>
      </c>
      <c r="AK71" s="70">
        <v>1</v>
      </c>
      <c r="AL71" s="70">
        <v>1</v>
      </c>
      <c r="AM71" s="70">
        <v>1</v>
      </c>
      <c r="AN71" s="70">
        <v>1</v>
      </c>
      <c r="AO71" s="14" t="e">
        <f>'Summary '!#REF!</f>
        <v>#REF!</v>
      </c>
      <c r="AP71" s="70">
        <f>'Summary '!W8</f>
        <v>1</v>
      </c>
      <c r="AQ71" s="70">
        <v>1</v>
      </c>
      <c r="AR71" s="70">
        <v>1</v>
      </c>
      <c r="AS71" s="83">
        <v>1</v>
      </c>
    </row>
    <row r="72" spans="1:45" ht="15.75">
      <c r="A72" s="39" t="s">
        <v>32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3"/>
      <c r="R72" s="13"/>
      <c r="S72" s="14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>
        <v>1.0035676061362826</v>
      </c>
      <c r="AH72" s="68">
        <v>1</v>
      </c>
      <c r="AI72" s="70">
        <v>1</v>
      </c>
      <c r="AJ72" s="70">
        <v>1</v>
      </c>
      <c r="AK72" s="70">
        <v>1</v>
      </c>
      <c r="AL72" s="70">
        <v>1</v>
      </c>
      <c r="AM72" s="70">
        <v>0.9269183922046285</v>
      </c>
      <c r="AN72" s="70">
        <v>1</v>
      </c>
      <c r="AO72" s="14" t="e">
        <f>'Summary '!#REF!</f>
        <v>#REF!</v>
      </c>
      <c r="AP72" s="70">
        <f>'Summary '!W9</f>
        <v>1</v>
      </c>
      <c r="AQ72" s="70">
        <v>1</v>
      </c>
      <c r="AR72" s="70">
        <v>1</v>
      </c>
      <c r="AS72" s="83">
        <v>1</v>
      </c>
    </row>
    <row r="73" spans="1:45" ht="15.75">
      <c r="A73" s="39" t="s">
        <v>31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3"/>
      <c r="R73" s="13"/>
      <c r="S73" s="14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>
        <v>1</v>
      </c>
      <c r="AH73" s="68">
        <v>0.9383886255924171</v>
      </c>
      <c r="AI73" s="70">
        <v>0.5925925925925926</v>
      </c>
      <c r="AJ73" s="70">
        <v>1</v>
      </c>
      <c r="AK73" s="70">
        <v>1</v>
      </c>
      <c r="AL73" s="70">
        <v>1</v>
      </c>
      <c r="AM73" s="70">
        <v>0.995945945945946</v>
      </c>
      <c r="AN73" s="70">
        <v>0.6398963730569949</v>
      </c>
      <c r="AO73" s="14" t="e">
        <f>'Summary '!#REF!</f>
        <v>#REF!</v>
      </c>
      <c r="AP73" s="70">
        <f>'Summary '!W10</f>
        <v>1</v>
      </c>
      <c r="AQ73" s="70">
        <v>1</v>
      </c>
      <c r="AR73" s="70">
        <v>1</v>
      </c>
      <c r="AS73" s="83">
        <v>1</v>
      </c>
    </row>
    <row r="74" spans="1:45" ht="15.75">
      <c r="A74" s="39" t="s">
        <v>25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3"/>
      <c r="R74" s="13"/>
      <c r="S74" s="14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>
        <v>1</v>
      </c>
      <c r="AH74" s="68">
        <v>0.9155672823218998</v>
      </c>
      <c r="AI74" s="70">
        <v>1</v>
      </c>
      <c r="AJ74" s="70">
        <v>1</v>
      </c>
      <c r="AK74" s="70">
        <v>1</v>
      </c>
      <c r="AL74" s="70">
        <v>1</v>
      </c>
      <c r="AM74" s="70">
        <v>1</v>
      </c>
      <c r="AN74" s="70">
        <v>1</v>
      </c>
      <c r="AO74" s="14" t="e">
        <f>'Summary '!#REF!</f>
        <v>#REF!</v>
      </c>
      <c r="AP74" s="70">
        <f>'Summary '!W11</f>
        <v>1</v>
      </c>
      <c r="AQ74" s="70">
        <v>1</v>
      </c>
      <c r="AR74" s="70">
        <v>1</v>
      </c>
      <c r="AS74" s="83">
        <v>1</v>
      </c>
    </row>
    <row r="75" spans="1:45" ht="15.75">
      <c r="A75" s="40" t="s">
        <v>34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9"/>
      <c r="Q75" s="28"/>
      <c r="R75" s="28"/>
      <c r="S75" s="29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>
        <v>1.0011921793037672</v>
      </c>
      <c r="AH75" s="69">
        <v>0.9591836734693877</v>
      </c>
      <c r="AI75" s="74">
        <v>0.9175412293853074</v>
      </c>
      <c r="AJ75" s="74">
        <v>1</v>
      </c>
      <c r="AK75" s="74">
        <v>1</v>
      </c>
      <c r="AL75" s="74">
        <v>1</v>
      </c>
      <c r="AM75" s="74">
        <v>0.9702467343976778</v>
      </c>
      <c r="AN75" s="71">
        <v>0.9290091930541369</v>
      </c>
      <c r="AO75" s="50" t="e">
        <f>'Summary '!#REF!</f>
        <v>#REF!</v>
      </c>
      <c r="AP75" s="71">
        <f>'Summary '!W12</f>
        <v>1</v>
      </c>
      <c r="AQ75" s="71">
        <v>1</v>
      </c>
      <c r="AR75" s="71">
        <v>1</v>
      </c>
      <c r="AS75" s="84">
        <v>1</v>
      </c>
    </row>
    <row r="76" spans="1:37" ht="15.75">
      <c r="A76" s="45" t="s">
        <v>40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3"/>
      <c r="AI76" s="43"/>
      <c r="AJ76" s="43"/>
      <c r="AK76" s="43"/>
    </row>
    <row r="77" spans="1:37" ht="15.75">
      <c r="A77" s="45" t="s">
        <v>41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3"/>
      <c r="AI77" s="43"/>
      <c r="AJ77" s="43"/>
      <c r="AK77" s="43"/>
    </row>
    <row r="78" spans="1:37" ht="15.75">
      <c r="A78" s="45" t="s">
        <v>42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3"/>
      <c r="AI78" s="43"/>
      <c r="AJ78" s="43"/>
      <c r="AK78" s="43"/>
    </row>
    <row r="79" spans="1:37" ht="15.75">
      <c r="A79" s="45" t="s">
        <v>44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3"/>
      <c r="AI79" s="43"/>
      <c r="AJ79" s="43"/>
      <c r="AK79" s="43"/>
    </row>
    <row r="80" ht="16.5" customHeight="1"/>
    <row r="81" ht="15.75">
      <c r="A81" s="37" t="s">
        <v>39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2020-01-02T16:30:07Z</dcterms:modified>
  <cp:category/>
  <cp:version/>
  <cp:contentType/>
  <cp:contentStatus/>
</cp:coreProperties>
</file>